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88" documentId="13_ncr:1_{F6CB121F-512D-4AA6-A0C1-0FB36C537598}" xr6:coauthVersionLast="47" xr6:coauthVersionMax="47" xr10:uidLastSave="{1B8A8AEA-DBB1-408F-B23F-62878E26A1B6}"/>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<sst xmlns="http://schemas.openxmlformats.org/spreadsheetml/2006/main" count="180304" uniqueCount="39134">
  <si>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</si>
  <si>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</si>
  <si>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</si>
  <si>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</si>
  <si>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</si>
  <si>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</si>
  <si>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</si>
  <si>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</si>
  <si>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</si>
  <si>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</si>
  <si>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</si>
  <si>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</si>
  <si>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</si>
  <si>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</si>
  <si>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</si>
  <si>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</si>
  <si>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</si>
  <si>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</si>
  <si>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</si>
  <si>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</si>
  <si>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</si>
  <si>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</si>
  <si>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</si>
  <si>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</si>
  <si>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</si>
  <si>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</si>
  <si>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</si>
  <si>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</si>
  <si>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</si>
  <si>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</si>
  <si>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</si>
  <si>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</si>
  <si>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</si>
  <si>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</si>
  <si>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</si>
  <si>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</si>
  <si>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</si>
  <si>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</si>
  <si>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</si>
  <si>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</si>
  <si>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</si>
  <si>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</si>
  <si>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</si>
  <si>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</si>
  <si>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</si>
  <si>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</si>
  <si>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</si>
  <si>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</si>
  <si>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</si>
  <si>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</si>
  <si>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</si>
  <si>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</si>
  <si>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</si>
  <si>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</si>
  <si>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</si>
  <si>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</si>
  <si>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</si>
  <si>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</si>
  <si>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</si>
  <si>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</si>
  <si>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</si>
  <si>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</si>
  <si>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</si>
  <si>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</si>
  <si>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</si>
  <si>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</si>
  <si>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</si>
  <si>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</si>
  <si>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</si>
  <si>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</si>
  <si>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</si>
  <si>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</si>
  <si>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</si>
  <si>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</si>
  <si>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</si>
  <si>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</si>
  <si>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</si>
  <si>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</si>
  <si>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</si>
  <si>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</si>
  <si>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</si>
  <si>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</si>
  <si>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</si>
  <si>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</si>
  <si>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</si>
  <si>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</si>
  <si>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</si>
  <si>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</si>
  <si>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</si>
  <si>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</si>
  <si>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</si>
  <si>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</si>
  <si>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</si>
  <si>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</si>
  <si>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</si>
  <si>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</si>
  <si>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</si>
  <si>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</si>
  <si>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</si>
  <si>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</si>
  <si>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</si>
  <si>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</si>
  <si>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</si>
  <si>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</si>
  <si>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</si>
  <si>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</si>
  <si>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</si>
  <si>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</si>
  <si>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</si>
  <si>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</si>
  <si>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</si>
  <si>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</si>
  <si>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</si>
  <si>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</si>
  <si>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</si>
  <si>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</si>
  <si>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</si>
  <si>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</si>
  <si>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</si>
  <si>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</si>
  <si>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</si>
  <si>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</si>
  <si>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</si>
  <si>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</si>
  <si>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</si>
  <si>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</si>
  <si>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</si>
  <si>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</si>
  <si>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</si>
  <si>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</si>
  <si>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</si>
  <si>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</si>
  <si>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</si>
  <si>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</si>
  <si>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</si>
  <si>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</si>
  <si>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</si>
  <si>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</si>
  <si>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</si>
  <si>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</si>
  <si>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</si>
  <si>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</si>
  <si>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</si>
  <si>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</si>
  <si>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</si>
  <si>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</si>
  <si>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</si>
  <si>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</si>
  <si>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</si>
  <si>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</si>
  <si>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</si>
  <si>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</si>
  <si>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</si>
  <si>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</si>
  <si>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</si>
  <si>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</si>
  <si>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</si>
  <si>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</si>
  <si>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</si>
  <si>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</si>
  <si>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</si>
  <si>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</si>
  <si>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</si>
  <si>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</si>
  <si>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</si>
  <si>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</si>
  <si>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</si>
  <si>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</si>
  <si>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</si>
  <si>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</si>
  <si>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</si>
  <si>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</si>
  <si>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</si>
  <si>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</si>
  <si>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</si>
  <si>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</si>
  <si>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</si>
  <si>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</si>
  <si>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</si>
  <si>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</si>
  <si>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</si>
  <si>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</si>
  <si>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</si>
  <si>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</si>
  <si>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</si>
  <si>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</si>
  <si>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</si>
  <si>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</si>
  <si>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</si>
  <si>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</si>
  <si>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</si>
  <si>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</si>
  <si>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</si>
  <si>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</si>
  <si>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</si>
  <si>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</si>
  <si>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</si>
  <si>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</si>
  <si>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</si>
  <si>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</si>
  <si>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</si>
  <si>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</si>
  <si>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</si>
  <si>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</si>
  <si>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</si>
  <si>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</si>
  <si>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</si>
  <si>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</si>
  <si>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</si>
  <si>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</si>
  <si>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</si>
  <si>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</si>
  <si>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</si>
  <si>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</si>
  <si>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</si>
  <si>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</si>
  <si>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</si>
  <si>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</si>
  <si>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</si>
  <si>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</si>
  <si>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</si>
  <si>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</si>
  <si>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</si>
  <si>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</si>
  <si>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</si>
  <si>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</si>
  <si>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</si>
  <si>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</si>
  <si>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</si>
  <si>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</si>
  <si>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</si>
  <si>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</si>
  <si>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</si>
  <si>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</si>
  <si>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</si>
  <si>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</si>
  <si>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</si>
  <si>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</si>
  <si>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</si>
  <si>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</si>
  <si>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</si>
  <si>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</si>
  <si>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</si>
  <si>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</si>
  <si>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</si>
  <si>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</si>
  <si>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</si>
  <si>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</si>
  <si>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</si>
  <si>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</si>
  <si>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</si>
  <si>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</si>
  <si>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</si>
  <si>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</si>
  <si>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</si>
  <si>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</si>
  <si>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</si>
  <si>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</si>
  <si>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</si>
  <si>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</si>
  <si>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</si>
  <si>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</si>
  <si>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</si>
  <si>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</si>
  <si>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</si>
  <si>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</si>
  <si>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</si>
  <si>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</si>
  <si>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</si>
  <si>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</si>
  <si>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</si>
  <si>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</si>
  <si>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</si>
  <si>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</si>
  <si>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</si>
  <si>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</si>
  <si>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</si>
  <si>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</si>
  <si>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</si>
  <si>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</si>
  <si>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</si>
  <si>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</si>
  <si>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</si>
  <si>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</si>
  <si>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</si>
  <si>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</si>
  <si>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</si>
  <si>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</si>
  <si>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</si>
  <si>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</si>
  <si>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</si>
  <si>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</si>
  <si>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</si>
  <si>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</si>
  <si>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</si>
  <si>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</si>
  <si>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</si>
  <si>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</si>
  <si>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</si>
  <si>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</si>
  <si>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</si>
  <si>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</si>
  <si>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</si>
  <si>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</si>
  <si>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</si>
  <si>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</si>
  <si>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</si>
  <si>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</si>
  <si>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</si>
  <si>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</si>
  <si>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</si>
  <si>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</si>
  <si>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</si>
  <si>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</si>
  <si>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</si>
  <si>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</si>
  <si>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</si>
  <si>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</si>
  <si>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</si>
  <si>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</si>
  <si>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</si>
  <si>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</si>
  <si>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</si>
  <si>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</si>
  <si>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</si>
  <si>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</si>
  <si>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</si>
  <si>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</si>
  <si>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</si>
  <si>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</si>
  <si>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</si>
  <si>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</si>
  <si>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</si>
  <si>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</si>
  <si>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</si>
  <si>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</si>
  <si>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</si>
  <si>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</si>
  <si>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</si>
  <si>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</si>
  <si>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</si>
  <si>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</si>
  <si>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</si>
  <si>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</si>
  <si>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</si>
  <si>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</si>
  <si>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</si>
  <si>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</si>
  <si>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</si>
  <si>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</si>
  <si>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</si>
  <si>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</si>
  <si>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</si>
  <si>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</si>
  <si>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</si>
  <si>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</si>
  <si>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</si>
  <si>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</si>
  <si>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</si>
  <si>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</si>
  <si>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</si>
  <si>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</si>
  <si>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</si>
  <si>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</si>
  <si>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</si>
  <si>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</si>
  <si>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</si>
  <si>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</si>
  <si>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</si>
  <si>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</si>
  <si>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</si>
  <si>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</si>
  <si>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</si>
  <si>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</si>
  <si>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</si>
  <si>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</si>
  <si>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</si>
  <si>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</si>
  <si>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</si>
  <si>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</si>
  <si>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</si>
  <si>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</si>
  <si>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</si>
  <si>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</si>
  <si>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</si>
  <si>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</si>
  <si>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</si>
  <si>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</si>
  <si>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</si>
  <si>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</si>
  <si>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</si>
  <si>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</si>
  <si>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</si>
  <si>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</si>
  <si>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</si>
  <si>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</si>
  <si>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</si>
  <si>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</si>
  <si>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</si>
  <si>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</si>
  <si>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</si>
  <si>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</si>
  <si>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</si>
  <si>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</si>
  <si>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</si>
  <si>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</si>
  <si>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</si>
  <si>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</si>
  <si>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</si>
  <si>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</si>
  <si>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</si>
  <si>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</si>
  <si>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</si>
  <si>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</si>
  <si>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</si>
  <si>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</si>
  <si>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</si>
  <si>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</si>
  <si>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</si>
  <si>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</si>
  <si>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</si>
  <si>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</si>
  <si>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</si>
  <si>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</si>
  <si>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</si>
  <si>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</si>
  <si>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</si>
  <si>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</si>
  <si>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</si>
  <si>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</si>
  <si>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</si>
  <si>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</si>
  <si>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</si>
  <si>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</si>
  <si>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</si>
  <si>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</si>
  <si>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</si>
  <si>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</si>
  <si>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</si>
  <si>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</si>
  <si>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</si>
  <si>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</si>
  <si>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</si>
  <si>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</si>
  <si>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</si>
  <si>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</si>
  <si>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</si>
  <si>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</si>
  <si>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</si>
  <si>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</si>
  <si>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</si>
  <si>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</si>
  <si>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</si>
  <si>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</si>
  <si>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</si>
  <si>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</si>
  <si>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</si>
  <si>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</si>
  <si>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</si>
  <si>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</si>
  <si>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</si>
  <si>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</si>
  <si>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</si>
  <si>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</si>
  <si>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</si>
  <si>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</si>
  <si>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</si>
  <si>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</si>
  <si>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</si>
  <si>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</si>
  <si>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</si>
  <si>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</si>
  <si>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</si>
  <si>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</si>
  <si>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</si>
  <si>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</si>
  <si>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</si>
  <si>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</si>
  <si>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</si>
  <si>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</si>
  <si>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</si>
  <si>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</si>
  <si>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</si>
  <si>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</si>
  <si>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</si>
  <si>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</si>
  <si>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</si>
  <si>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</si>
  <si>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</si>
  <si>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</si>
  <si>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</si>
  <si>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</si>
  <si>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</si>
  <si>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</si>
  <si>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</si>
  <si>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</si>
  <si>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</si>
  <si>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</si>
  <si>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</si>
  <si>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</si>
  <si>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</si>
  <si>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</si>
  <si>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</si>
  <si>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</si>
  <si>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</si>
  <si>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</si>
  <si>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</si>
  <si>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</si>
  <si>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</si>
  <si>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</si>
  <si>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</si>
  <si>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</si>
  <si>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</si>
  <si>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</si>
  <si>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</si>
  <si>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</si>
  <si>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</si>
  <si>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</si>
  <si>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</si>
  <si>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</si>
  <si>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</si>
  <si>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</si>
  <si>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</si>
  <si>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</si>
  <si>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</si>
  <si>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</si>
  <si>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</si>
  <si>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</si>
  <si>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</si>
  <si>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</si>
  <si>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</si>
  <si>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</si>
  <si>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</si>
  <si>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</si>
  <si>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</si>
  <si>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</si>
  <si>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</si>
  <si>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</si>
  <si>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</si>
  <si>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</si>
  <si>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</si>
  <si>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</si>
  <si>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</si>
  <si>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</si>
  <si>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</si>
  <si>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</si>
  <si>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</si>
  <si>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</si>
  <si>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</si>
  <si>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</si>
  <si>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</si>
  <si>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</si>
  <si>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</si>
  <si>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</si>
  <si>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</si>
  <si>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</si>
  <si>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</si>
  <si>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</si>
  <si>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</si>
  <si>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</si>
  <si>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</si>
  <si>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</si>
  <si>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</si>
  <si>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</si>
  <si>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</si>
  <si>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</si>
  <si>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</si>
  <si>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</si>
  <si>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</si>
  <si>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</si>
  <si>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</si>
  <si>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</si>
  <si>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</si>
  <si>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</si>
  <si>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</si>
  <si>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</si>
  <si>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</si>
  <si>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</si>
  <si>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</si>
  <si>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</si>
  <si>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</si>
  <si>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</si>
  <si>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</si>
  <si>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</si>
  <si>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</si>
  <si>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</si>
  <si>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</si>
  <si>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</si>
  <si>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</si>
  <si>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</si>
  <si>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</si>
  <si>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</si>
  <si>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</si>
  <si>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</si>
  <si>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</si>
  <si>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</si>
  <si>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</si>
  <si>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</si>
  <si>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</si>
  <si>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</si>
  <si>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</si>
  <si>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</si>
  <si>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</si>
  <si>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</si>
  <si>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</si>
  <si>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</si>
  <si>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</si>
  <si>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</si>
  <si>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</si>
  <si>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</si>
  <si>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</si>
  <si>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</si>
  <si>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</si>
  <si>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</si>
  <si>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</si>
  <si>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</si>
  <si>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</si>
  <si>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</si>
  <si>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</si>
  <si>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</si>
  <si>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</si>
  <si>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</si>
  <si>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</si>
  <si>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</si>
  <si>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</si>
  <si>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</si>
  <si>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</si>
  <si>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</si>
  <si>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</si>
  <si>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</si>
  <si>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</si>
  <si>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</si>
  <si>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</si>
  <si>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</si>
  <si>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</si>
  <si>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</si>
  <si>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</si>
  <si>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</si>
  <si>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</si>
  <si>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</si>
  <si>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</si>
  <si>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</si>
  <si>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</si>
  <si>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</si>
  <si>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</si>
  <si>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</si>
  <si>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</si>
  <si>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</si>
  <si>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</si>
  <si>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</si>
  <si>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</si>
  <si>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</si>
  <si>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</si>
  <si>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</si>
  <si>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</si>
  <si>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</si>
  <si>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</si>
  <si>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</si>
  <si>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</si>
  <si>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</si>
  <si>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</si>
  <si>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</si>
  <si>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</si>
  <si>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</si>
  <si>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</si>
  <si>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</si>
  <si>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</si>
  <si>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</si>
  <si>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</si>
  <si>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</si>
  <si>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</si>
  <si>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</si>
  <si>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</si>
  <si>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</si>
  <si>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</si>
  <si>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</si>
  <si>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</si>
  <si>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</si>
  <si>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</si>
  <si>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</si>
  <si>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</si>
  <si>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</si>
  <si>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</si>
  <si>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</si>
  <si>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</si>
  <si>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</si>
  <si>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</si>
  <si>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</si>
  <si>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</si>
  <si>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</si>
  <si>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</si>
  <si>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</si>
  <si>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</si>
  <si>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</si>
  <si>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</si>
  <si>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</si>
  <si>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</si>
  <si>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</si>
  <si>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</si>
  <si>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</si>
  <si>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</si>
  <si>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</si>
  <si>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</si>
  <si>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</si>
  <si>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</si>
  <si>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</si>
  <si>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</si>
  <si>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</si>
  <si>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</si>
  <si>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</si>
  <si>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</si>
  <si>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</si>
  <si>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</si>
  <si>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</si>
  <si>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</si>
  <si>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</si>
  <si>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</si>
  <si>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</si>
  <si>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</si>
  <si>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</si>
  <si>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</si>
  <si>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</si>
  <si>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</si>
  <si>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</si>
  <si>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</si>
  <si>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</si>
  <si>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</si>
  <si>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</si>
  <si>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</si>
  <si>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</si>
  <si>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</si>
  <si>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</si>
  <si>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</si>
  <si>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</si>
  <si>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</si>
  <si>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</si>
  <si>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</si>
  <si>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</si>
  <si>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</si>
  <si>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</si>
  <si>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</si>
  <si>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</si>
  <si>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</si>
  <si>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</si>
  <si>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</si>
  <si>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</si>
  <si>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</si>
  <si>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</si>
  <si>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</si>
  <si>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</si>
  <si>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</si>
  <si>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</si>
  <si>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</si>
  <si>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</si>
  <si>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</si>
  <si>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</si>
  <si>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</si>
  <si>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</si>
  <si>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</si>
  <si>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</si>
  <si>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</si>
  <si>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</si>
  <si>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</si>
  <si>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</si>
  <si>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</si>
  <si>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</si>
  <si>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</si>
  <si>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</si>
  <si>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</si>
  <si>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</si>
  <si>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</si>
  <si>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</si>
  <si>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</si>
  <si>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</si>
  <si>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</si>
  <si>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</si>
  <si>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</si>
  <si>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</si>
  <si>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</si>
  <si>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</si>
  <si>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</si>
  <si>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</si>
  <si>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</si>
  <si>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</si>
  <si>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</si>
  <si>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</si>
  <si>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</si>
  <si>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</si>
  <si>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</si>
  <si>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</si>
  <si>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</si>
  <si>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</si>
  <si>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</si>
  <si>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</si>
  <si>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</si>
  <si>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</si>
  <si>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</si>
  <si>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</si>
  <si>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</si>
  <si>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</si>
  <si>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</si>
  <si>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</si>
  <si>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</si>
  <si>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</si>
  <si>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</si>
  <si>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</si>
  <si>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</si>
  <si>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</si>
  <si>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</si>
  <si>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</si>
  <si>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</si>
  <si>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</si>
  <si>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</si>
  <si>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</si>
  <si>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</si>
  <si>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</si>
  <si>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</si>
  <si>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</si>
  <si>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</si>
  <si>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</si>
  <si>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</si>
  <si>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</si>
  <si>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</si>
  <si>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</si>
  <si>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</si>
  <si>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</si>
  <si>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</si>
  <si>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</si>
  <si>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</si>
  <si>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</si>
  <si>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</si>
  <si>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</si>
  <si>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</si>
  <si>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</si>
  <si>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</si>
  <si>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</si>
  <si>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</si>
  <si>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</si>
  <si>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</si>
  <si>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</si>
  <si>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</si>
  <si>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</si>
  <si>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</si>
  <si>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</si>
  <si>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</si>
  <si>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</si>
  <si>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</si>
  <si>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</si>
  <si>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</si>
  <si>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</si>
  <si>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</si>
  <si>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</si>
  <si>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</si>
  <si>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</si>
  <si>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</si>
  <si>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</si>
  <si>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</si>
  <si>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</si>
  <si>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</si>
  <si>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</si>
  <si>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</si>
  <si>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</si>
  <si>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</si>
  <si>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</si>
  <si>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</si>
  <si>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</si>
  <si>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</si>
  <si>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</si>
  <si>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</si>
  <si>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</si>
  <si>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</si>
  <si>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</si>
  <si>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</si>
  <si>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</si>
  <si>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</si>
  <si>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</si>
  <si>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</si>
  <si>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</si>
  <si>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</si>
  <si>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</si>
  <si>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</si>
  <si>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</si>
  <si>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</si>
  <si>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</si>
  <si>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</si>
  <si>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</si>
  <si>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</si>
  <si>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</si>
  <si>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</si>
  <si>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</si>
  <si>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</si>
  <si>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</si>
  <si>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</si>
  <si>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</si>
  <si>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</si>
  <si>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</si>
  <si>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</si>
  <si>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</si>
  <si>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</si>
  <si>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</si>
  <si>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</si>
  <si>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</si>
  <si>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</si>
  <si>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</si>
  <si>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</si>
  <si>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</si>
  <si>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</si>
  <si>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</si>
  <si>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</si>
  <si>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</si>
  <si>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</si>
  <si>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</si>
  <si>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</si>
  <si>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</si>
  <si>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</si>
  <si>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</si>
  <si>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</si>
  <si>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</si>
  <si>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</si>
  <si>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</si>
  <si>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</si>
  <si>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</si>
  <si>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</si>
  <si>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</si>
  <si>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</si>
  <si>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</si>
  <si>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</si>
  <si>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</si>
  <si>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</si>
  <si>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</si>
  <si>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</si>
  <si>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</si>
  <si>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</si>
  <si>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</si>
  <si>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</si>
  <si>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</si>
  <si>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</si>
  <si>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</si>
  <si>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</si>
  <si>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</si>
  <si>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</si>
  <si>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</si>
  <si>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</si>
  <si>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</si>
  <si>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</si>
  <si>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</si>
  <si>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</si>
  <si>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</si>
  <si>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</si>
  <si>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</si>
  <si>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</si>
  <si>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</si>
  <si>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</si>
  <si>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</si>
  <si>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</si>
  <si>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</si>
  <si>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</si>
  <si>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</si>
  <si>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</si>
  <si>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</si>
  <si>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</si>
  <si>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</si>
  <si>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</si>
  <si>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</si>
  <si>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</si>
  <si>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</si>
  <si>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</si>
  <si>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</si>
  <si>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</si>
  <si>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</si>
  <si>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</si>
  <si>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</si>
  <si>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</si>
  <si>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</si>
  <si>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</si>
  <si>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</si>
  <si>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</si>
  <si>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</si>
  <si>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</si>
  <si>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</si>
  <si>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</si>
  <si>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</si>
  <si>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</si>
  <si>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</si>
  <si>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</si>
  <si>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</si>
  <si>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</si>
  <si>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</si>
  <si>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</si>
  <si>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</si>
  <si>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</si>
  <si>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</si>
  <si>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</si>
  <si>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</si>
  <si>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</si>
  <si>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</si>
  <si>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</si>
  <si>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</si>
  <si>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</si>
  <si>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</si>
  <si>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</si>
  <si>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</si>
  <si>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</si>
  <si>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</si>
  <si>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</si>
  <si>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</si>
  <si>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</si>
  <si>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</si>
  <si>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</si>
  <si>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</si>
  <si>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</si>
  <si>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</si>
  <si>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</si>
  <si>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</si>
  <si>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</si>
  <si>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</si>
  <si>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</si>
  <si>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</si>
  <si>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</si>
  <si>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</si>
  <si>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</si>
  <si>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</si>
  <si>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</si>
  <si>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</si>
  <si>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</si>
  <si>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</si>
  <si>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</si>
  <si>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</si>
  <si>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</si>
  <si>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</si>
  <si>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</si>
  <si>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</si>
  <si>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</si>
  <si>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</si>
  <si>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</si>
  <si>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</si>
  <si>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</si>
  <si>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</si>
  <si>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</si>
  <si>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</si>
  <si>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</si>
  <si>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</si>
  <si>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</si>
  <si>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</si>
  <si>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</si>
  <si>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</si>
  <si>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</si>
  <si>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</si>
  <si>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</si>
  <si>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</si>
  <si>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</si>
  <si>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</si>
  <si>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</si>
  <si>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</si>
  <si>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</si>
  <si>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</si>
  <si>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</si>
  <si>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</si>
  <si>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</si>
  <si>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</si>
  <si>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</si>
  <si>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</si>
  <si>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</si>
  <si>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</si>
  <si>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</si>
  <si>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</si>
  <si>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</si>
  <si>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</si>
  <si>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</si>
  <si>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</si>
  <si>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</si>
  <si>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</si>
  <si>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</si>
  <si>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</si>
  <si>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</si>
  <si>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</si>
  <si>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</si>
  <si>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</si>
  <si>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</si>
  <si>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</si>
  <si>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</si>
  <si>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</si>
  <si>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</si>
  <si>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</si>
  <si>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</si>
  <si>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</si>
  <si>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</si>
  <si>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</si>
  <si>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</si>
  <si>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</si>
  <si>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</si>
  <si>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</si>
  <si>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</si>
  <si>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</si>
  <si>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</si>
  <si>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</si>
  <si>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</si>
  <si>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</si>
  <si>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</si>
  <si>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</si>
  <si>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</si>
  <si>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</si>
  <si>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</si>
  <si>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</si>
  <si>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</si>
  <si>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</si>
  <si>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</si>
  <si>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</si>
  <si>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</si>
  <si>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</si>
  <si>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</si>
  <si>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</si>
  <si>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</si>
  <si>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</si>
  <si>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</si>
  <si>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</si>
  <si>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</si>
  <si>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</si>
  <si>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</si>
  <si>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</si>
  <si>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</si>
  <si>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</si>
  <si>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</si>
  <si>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</si>
  <si>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</si>
  <si>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</si>
  <si>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</si>
  <si>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</si>
  <si>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</si>
  <si>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</si>
  <si>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</si>
  <si>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</si>
  <si>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</si>
  <si>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</si>
  <si>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</si>
  <si>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</si>
  <si>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</si>
  <si>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</si>
  <si>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</si>
  <si>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</si>
  <si>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</si>
  <si>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</si>
  <si>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</si>
  <si>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</si>
  <si>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</si>
  <si>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</si>
  <si>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</si>
  <si>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</si>
  <si>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</si>
  <si>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</si>
  <si>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</si>
  <si>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</si>
  <si>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</si>
  <si>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</si>
  <si>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</si>
  <si>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</si>
  <si>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</si>
  <si>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</si>
  <si>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</si>
  <si>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</si>
  <si>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</si>
  <si>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</si>
  <si>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</si>
  <si>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</si>
  <si>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</si>
  <si>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</si>
  <si>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</si>
  <si>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</si>
  <si>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</si>
  <si>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</si>
  <si>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</si>
  <si>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</si>
  <si>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</si>
  <si>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</si>
  <si>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</si>
  <si>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</si>
  <si>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</si>
  <si>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</si>
  <si>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</si>
  <si>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</si>
  <si>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</si>
  <si>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</si>
  <si>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</si>
  <si>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</si>
  <si>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</si>
  <si>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</si>
  <si>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</si>
  <si>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</si>
  <si>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</si>
  <si>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</si>
  <si>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</si>
  <si>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</si>
  <si>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</si>
  <si>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</si>
  <si>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</si>
  <si>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</si>
  <si>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</si>
  <si>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</si>
  <si>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</si>
  <si>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</si>
  <si>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</si>
  <si>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</si>
  <si>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</si>
  <si>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</si>
  <si>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</si>
  <si>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</si>
  <si>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</si>
  <si>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</si>
  <si>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</si>
  <si>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</si>
  <si>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</si>
  <si>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</si>
  <si>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</si>
  <si>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</si>
  <si>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</si>
  <si>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</si>
  <si>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</si>
  <si>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</si>
  <si>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</si>
  <si>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</si>
  <si>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</si>
  <si>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</si>
  <si>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</si>
  <si>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</si>
  <si>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</si>
  <si>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</si>
  <si>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</si>
  <si>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</si>
  <si>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</si>
  <si>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</si>
  <si>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</si>
  <si>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</si>
  <si>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</si>
  <si>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</si>
  <si>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</si>
  <si>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</si>
  <si>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</si>
  <si>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</si>
  <si>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</si>
  <si>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</si>
  <si>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</si>
  <si>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</si>
  <si>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</si>
  <si>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</si>
  <si>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</si>
  <si>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</si>
  <si>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</si>
  <si>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</si>
  <si>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</si>
  <si>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</si>
  <si>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</si>
  <si>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</si>
  <si>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</si>
  <si>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</si>
  <si>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</si>
  <si>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</si>
  <si>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</si>
  <si>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</si>
  <si>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</si>
  <si>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</si>
  <si>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</si>
  <si>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</si>
  <si>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</si>
  <si>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</si>
  <si>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</si>
  <si>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</si>
  <si>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</si>
  <si>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</si>
  <si>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</si>
  <si>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</si>
  <si>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</si>
  <si>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</si>
  <si>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</si>
  <si>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</si>
  <si>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</si>
  <si>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</si>
  <si>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</si>
  <si>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</si>
  <si>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</si>
  <si>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</si>
  <si>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</si>
  <si>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</si>
  <si>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</si>
  <si>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</si>
  <si>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</si>
  <si>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</si>
  <si>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</si>
  <si>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</si>
  <si>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</si>
  <si>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</si>
  <si>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</si>
  <si>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</si>
  <si>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</si>
  <si>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</si>
  <si>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</si>
  <si>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</si>
  <si>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</si>
  <si>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</si>
  <si>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</si>
  <si>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</si>
  <si>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</si>
  <si>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</si>
  <si>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</si>
  <si>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</si>
  <si>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</si>
  <si>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</si>
  <si>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</si>
  <si>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</si>
  <si>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</si>
  <si>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</si>
  <si>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</si>
  <si>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</si>
  <si>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</si>
  <si>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</si>
  <si>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</si>
  <si>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</si>
  <si>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</si>
  <si>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</si>
  <si>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</si>
  <si>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</si>
  <si>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</si>
  <si>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</si>
  <si>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</si>
  <si>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</si>
  <si>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</si>
  <si>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</si>
  <si>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</si>
  <si>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</si>
  <si>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</si>
  <si>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</si>
  <si>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</si>
  <si>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</si>
  <si>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</si>
  <si>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</si>
  <si>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</si>
  <si>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</si>
  <si>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</si>
  <si>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</si>
  <si>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</si>
  <si>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</si>
  <si>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</si>
  <si>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</si>
  <si>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</si>
  <si>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</si>
  <si>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</si>
  <si>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</si>
  <si>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</si>
  <si>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</si>
  <si>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</si>
  <si>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</si>
  <si>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</si>
  <si>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</si>
  <si>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</si>
  <si>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</si>
  <si>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</si>
  <si>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</si>
  <si>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</si>
  <si>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</si>
  <si>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</si>
  <si>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</si>
  <si>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</si>
  <si>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</si>
  <si>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</si>
  <si>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</si>
  <si>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</si>
  <si>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</si>
  <si>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</si>
  <si>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</si>
  <si>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</si>
  <si>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</si>
  <si>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</si>
  <si>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</si>
  <si>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</si>
  <si>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</si>
  <si>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</si>
  <si>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</si>
  <si>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</si>
  <si>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</si>
  <si>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</si>
  <si>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</si>
  <si>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</si>
  <si>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</si>
  <si>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</si>
  <si>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</si>
  <si>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</si>
  <si>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</si>
  <si>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</si>
  <si>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</si>
  <si>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</si>
  <si>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</si>
  <si>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</si>
  <si>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</si>
  <si>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</si>
  <si>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</si>
  <si>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</si>
  <si>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</si>
  <si>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</si>
  <si>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</si>
  <si>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</si>
  <si>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</si>
  <si>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</si>
  <si>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</si>
  <si>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</si>
  <si>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</si>
  <si>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</si>
  <si>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</si>
  <si>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</si>
  <si>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</si>
  <si>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</si>
  <si>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</si>
  <si>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</si>
  <si>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</si>
  <si>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</si>
  <si>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</si>
  <si>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</si>
  <si>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</si>
  <si>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</si>
  <si>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</si>
  <si>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</si>
  <si>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</si>
  <si>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</si>
  <si>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</si>
  <si>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</si>
  <si>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</si>
  <si>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</si>
  <si>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</si>
  <si>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</si>
  <si>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</si>
  <si>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</si>
  <si>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</si>
  <si>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</si>
  <si>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</si>
  <si>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</si>
  <si>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</si>
  <si>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</si>
  <si>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</si>
  <si>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</si>
  <si>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</si>
  <si>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</si>
  <si>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</si>
  <si>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</si>
  <si>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</si>
  <si>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</si>
  <si>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</si>
  <si>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</si>
  <si>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</si>
  <si>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</si>
  <si>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</si>
  <si>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</si>
  <si>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</si>
  <si>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</si>
  <si>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</si>
  <si>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</si>
  <si>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</si>
  <si>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</si>
  <si>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</si>
  <si>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</si>
  <si>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</si>
  <si>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</si>
  <si>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</si>
  <si>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</si>
  <si>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</si>
  <si>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</si>
  <si>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</si>
  <si>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</si>
  <si>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</si>
  <si>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</si>
  <si>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</si>
  <si>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</si>
  <si>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</si>
  <si>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</si>
  <si>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</si>
  <si>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</si>
  <si>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</si>
  <si>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</si>
  <si>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</si>
  <si>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</si>
  <si>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</si>
  <si>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</si>
  <si>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</si>
  <si>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</si>
  <si>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</si>
  <si>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</si>
  <si>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</si>
  <si>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</si>
  <si>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</si>
  <si>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</si>
  <si>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</si>
  <si>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</si>
  <si>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</si>
  <si>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</si>
  <si>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</si>
  <si>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</si>
  <si>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</si>
  <si>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</si>
  <si>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</si>
  <si>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</si>
  <si>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</si>
  <si>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</si>
  <si>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</si>
  <si>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</si>
  <si>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</si>
  <si>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</si>
  <si>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</si>
  <si>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</si>
  <si>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</si>
  <si>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</si>
  <si>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</si>
  <si>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</si>
  <si>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</si>
  <si>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</si>
  <si>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</si>
  <si>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</si>
  <si>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</si>
  <si>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</si>
  <si>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</si>
  <si>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</si>
  <si>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</si>
  <si>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</si>
  <si>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</si>
  <si>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</si>
  <si>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</si>
  <si>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</si>
  <si>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</si>
  <si>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</si>
  <si>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</si>
  <si>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</si>
  <si>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</si>
  <si>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</si>
  <si>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</si>
  <si>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</si>
  <si>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</si>
  <si>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</si>
  <si>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</si>
  <si>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</si>
  <si>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</si>
  <si>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</si>
  <si>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</si>
  <si>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</si>
  <si>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</si>
  <si>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</si>
  <si>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</si>
  <si>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</si>
  <si>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</si>
  <si>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</si>
  <si>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</si>
  <si>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</si>
  <si>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</si>
  <si>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</si>
  <si>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</si>
  <si>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</si>
  <si>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</si>
  <si>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</si>
  <si>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</si>
  <si>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</si>
  <si>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</si>
  <si>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</si>
  <si>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</si>
  <si>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</si>
  <si>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</si>
  <si>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</si>
  <si>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</si>
  <si>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</si>
  <si>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</si>
  <si>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</si>
  <si>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</si>
  <si>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</si>
  <si>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</si>
  <si>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</si>
  <si>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</si>
  <si>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</si>
  <si>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</si>
  <si>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</si>
  <si>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</si>
  <si>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</si>
  <si>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</si>
  <si>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</si>
  <si>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</si>
  <si>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</si>
  <si>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</si>
  <si>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</si>
  <si>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</si>
  <si>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</si>
  <si>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</si>
  <si>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</si>
  <si>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</si>
  <si>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</si>
  <si>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</si>
  <si>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</si>
  <si>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</si>
  <si>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</si>
  <si>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</si>
  <si>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</si>
  <si>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</si>
  <si>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</si>
  <si>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</si>
  <si>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</si>
  <si>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</si>
  <si>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</si>
  <si>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</si>
  <si>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</si>
  <si>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</si>
  <si>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</si>
  <si>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</si>
  <si>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</si>
  <si>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</si>
  <si>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</si>
  <si>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</si>
  <si>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</si>
  <si>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</si>
  <si>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</si>
  <si>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</si>
  <si>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</si>
  <si>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</si>
  <si>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</si>
  <si>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</si>
  <si>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</si>
  <si>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</si>
  <si>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</si>
  <si>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</si>
  <si>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</si>
  <si>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</si>
  <si>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</si>
  <si>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</si>
  <si>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</si>
  <si>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</si>
  <si>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</si>
  <si>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</si>
  <si>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</si>
  <si>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</si>
  <si>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</si>
  <si>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</si>
  <si>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</si>
  <si>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</si>
  <si>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</si>
  <si>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</si>
  <si>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</si>
  <si>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</si>
  <si>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</si>
  <si>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</si>
  <si>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</si>
  <si>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</si>
  <si>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</si>
  <si>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</si>
  <si>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</si>
  <si>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</si>
  <si>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</si>
  <si>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</si>
  <si>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</si>
  <si>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</si>
  <si>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</si>
  <si>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</si>
  <si>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</si>
  <si>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</si>
  <si>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</si>
  <si>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</si>
  <si>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</si>
  <si>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</si>
  <si>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</si>
  <si>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</si>
  <si>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</si>
  <si>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</si>
  <si>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</si>
  <si>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</si>
  <si>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</si>
  <si>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</si>
  <si>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</si>
  <si>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</si>
  <si>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</si>
  <si>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</si>
  <si>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</si>
  <si>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</si>
  <si>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</si>
  <si>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</si>
  <si>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</si>
  <si>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</si>
  <si>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</si>
  <si>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</si>
  <si>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</si>
  <si>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</si>
  <si>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</si>
  <si>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</si>
  <si>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</si>
  <si>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</si>
  <si>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</si>
  <si>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</si>
  <si>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</si>
  <si>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</si>
  <si>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</si>
  <si>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</si>
  <si>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</si>
  <si>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</si>
  <si>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</si>
  <si>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</si>
  <si>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</si>
  <si>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</si>
  <si>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</si>
  <si>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</si>
  <si>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</si>
  <si>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</si>
  <si>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</si>
  <si>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</si>
  <si>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</si>
  <si>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</si>
  <si>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</si>
  <si>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</si>
  <si>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</si>
  <si>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</si>
  <si>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</si>
  <si>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</si>
  <si>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</si>
  <si>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</si>
  <si>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</si>
  <si>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</si>
  <si>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</si>
  <si>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</si>
  <si>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</si>
  <si>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</si>
  <si>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</si>
  <si>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</si>
  <si>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</si>
  <si>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</si>
  <si>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</si>
  <si>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</si>
  <si>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</si>
  <si>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</si>
  <si>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</si>
  <si>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</si>
  <si>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</si>
  <si>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</si>
  <si>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</si>
  <si>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</si>
  <si>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</si>
  <si>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</si>
  <si>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</si>
  <si>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</si>
  <si>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</si>
  <si>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</si>
  <si>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</si>
  <si>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</si>
  <si>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</si>
  <si>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</si>
  <si>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</si>
  <si>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</si>
  <si>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</si>
  <si>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</si>
  <si>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</si>
  <si>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</si>
  <si>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</si>
  <si>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</si>
  <si>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</si>
  <si>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</si>
  <si>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</si>
  <si>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</si>
  <si>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</si>
  <si>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</si>
  <si>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</si>
  <si>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</si>
  <si>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</si>
  <si>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</si>
  <si>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</si>
  <si>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</si>
  <si>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</si>
  <si>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</si>
  <si>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</si>
  <si>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</si>
  <si>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</si>
  <si>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</si>
  <si>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</si>
  <si>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</si>
  <si>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</si>
  <si>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</si>
  <si>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</si>
  <si>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</si>
  <si>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</si>
  <si>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</si>
  <si>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</si>
  <si>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</si>
  <si>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</si>
  <si>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</si>
  <si>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</si>
  <si>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</si>
  <si>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</si>
  <si>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</si>
  <si>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</si>
  <si>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</si>
  <si>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</si>
  <si>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</si>
  <si>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</si>
  <si>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</si>
  <si>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</si>
  <si>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</si>
  <si>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</si>
  <si>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</si>
  <si>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</si>
  <si>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</si>
  <si>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</si>
  <si>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</si>
  <si>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</si>
  <si>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</si>
  <si>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</si>
  <si>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</si>
  <si>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</si>
  <si>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</si>
  <si>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</si>
  <si>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</si>
  <si>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</si>
  <si>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</si>
  <si>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</si>
  <si>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</si>
  <si>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</si>
  <si>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</si>
  <si>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</si>
  <si>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</si>
  <si>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</si>
  <si>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</si>
  <si>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</si>
  <si>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</si>
  <si>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</si>
  <si>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</si>
  <si>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</si>
  <si>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</si>
  <si>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</si>
  <si>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</si>
  <si>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</si>
  <si>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</si>
  <si>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</si>
  <si>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</si>
  <si>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</si>
  <si>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</si>
  <si>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</si>
  <si>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</si>
  <si>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</si>
  <si>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</si>
  <si>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</si>
  <si>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</si>
  <si>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</si>
  <si>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</si>
  <si>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</si>
  <si>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</si>
  <si>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</si>
  <si>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</si>
  <si>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</si>
  <si>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</si>
  <si>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</si>
  <si>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</si>
  <si>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</si>
  <si>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</si>
  <si>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</si>
  <si>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</si>
  <si>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</si>
  <si>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</si>
  <si>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</si>
  <si>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</si>
  <si>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</si>
  <si>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</si>
  <si>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</si>
  <si>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</si>
  <si>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</si>
  <si>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</si>
  <si>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</si>
  <si>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</si>
  <si>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</si>
  <si>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</si>
  <si>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</si>
  <si>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</si>
  <si>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</si>
  <si>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</si>
  <si>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</si>
  <si>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</si>
  <si>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</si>
  <si>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</si>
  <si>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</si>
  <si>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</si>
  <si>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</si>
  <si>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</si>
  <si>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</si>
  <si>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</si>
  <si>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</si>
  <si>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</si>
  <si>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</si>
  <si>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</si>
  <si>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</si>
  <si>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</si>
  <si>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</si>
  <si>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</si>
  <si>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</si>
  <si>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</si>
  <si>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</si>
  <si>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</si>
  <si>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</si>
  <si>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</si>
  <si>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</si>
  <si>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</si>
  <si>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</si>
  <si>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</si>
  <si>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</si>
  <si>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</si>
  <si>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</si>
  <si>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</si>
  <si>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</si>
  <si>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</si>
  <si>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</si>
  <si>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</si>
  <si>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</si>
  <si>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</si>
  <si>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</si>
  <si>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</si>
  <si>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</si>
  <si>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</si>
  <si>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</si>
  <si>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</si>
  <si>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</si>
  <si>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</si>
  <si>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</si>
  <si>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</si>
  <si>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</si>
  <si>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</si>
  <si>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</si>
  <si>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</si>
  <si>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</si>
  <si>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</si>
  <si>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</si>
  <si>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</si>
  <si>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</si>
  <si>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</si>
  <si>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</si>
  <si>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</si>
  <si>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</si>
  <si>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</si>
  <si>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</si>
  <si>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</si>
  <si>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</si>
  <si>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</si>
  <si>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</si>
  <si>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</si>
  <si>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</si>
  <si>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</si>
  <si>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</si>
  <si>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</si>
  <si>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</si>
  <si>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</si>
  <si>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</si>
  <si>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</si>
  <si>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</si>
  <si>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</si>
  <si>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</si>
  <si>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</si>
  <si>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</si>
  <si>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</si>
  <si>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</si>
  <si>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</si>
  <si>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</si>
  <si>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</si>
  <si>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</si>
  <si>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</si>
  <si>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</si>
  <si>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</si>
  <si>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</si>
  <si>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</si>
  <si>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</si>
  <si>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</si>
  <si>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</si>
  <si>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</si>
  <si>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</si>
  <si>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</si>
  <si>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</si>
  <si>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</si>
  <si>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</si>
  <si>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</si>
  <si>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</si>
  <si>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</si>
  <si>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</si>
  <si>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</si>
  <si>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</si>
  <si>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</si>
  <si>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</si>
  <si>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</si>
  <si>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</si>
  <si>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</si>
  <si>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</si>
  <si>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</si>
  <si>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</si>
  <si>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</si>
  <si>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</si>
  <si>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</si>
  <si>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</si>
  <si>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</si>
  <si>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</si>
  <si>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</si>
  <si>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</si>
  <si>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</si>
  <si>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</si>
  <si>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</si>
  <si>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</si>
  <si>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</si>
  <si>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</si>
  <si>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</si>
  <si>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</si>
  <si>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</si>
  <si>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</si>
  <si>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</si>
  <si>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</si>
  <si>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</si>
  <si>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</si>
  <si>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</si>
  <si>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</si>
  <si>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</si>
  <si>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</si>
  <si>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</si>
  <si>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</si>
  <si>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</si>
  <si>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</si>
  <si>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</si>
  <si>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</si>
  <si>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</si>
  <si>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</si>
  <si>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</si>
  <si>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</si>
  <si>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</si>
  <si>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</si>
  <si>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</si>
  <si>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</si>
  <si>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</si>
  <si>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</si>
  <si>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</si>
  <si>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</si>
  <si>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</si>
  <si>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</si>
  <si>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</si>
  <si>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</si>
  <si>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</si>
  <si>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</si>
  <si>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</si>
  <si>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</si>
  <si>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</si>
  <si>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</si>
  <si>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</si>
  <si>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</si>
  <si>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</si>
  <si>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</si>
  <si>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</si>
  <si>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</si>
  <si>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</si>
  <si>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</si>
  <si>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</si>
  <si>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</si>
  <si>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</si>
  <si>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</si>
  <si>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</si>
  <si>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</si>
  <si>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</si>
  <si>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</si>
  <si>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</si>
  <si>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</si>
  <si>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</si>
  <si>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</si>
  <si>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</si>
  <si>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</si>
  <si>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</si>
  <si>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</si>
  <si>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</si>
  <si>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</si>
  <si>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</si>
  <si>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</si>
  <si>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</si>
  <si>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</si>
  <si>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</si>
  <si>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</si>
  <si>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</si>
  <si>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</si>
  <si>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</si>
  <si>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</si>
  <si>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</si>
  <si>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</si>
  <si>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</si>
  <si>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</si>
  <si>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</si>
  <si>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</si>
  <si>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</si>
  <si>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</si>
  <si>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</si>
  <si>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</si>
  <si>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</si>
  <si>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</si>
  <si>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</si>
  <si>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</si>
  <si>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</si>
  <si>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</si>
  <si>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</si>
  <si>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</si>
  <si>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</si>
  <si>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</si>
  <si>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</si>
  <si>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</si>
  <si>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</si>
  <si>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</si>
  <si>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</si>
  <si>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</si>
  <si>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</si>
  <si>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</si>
  <si>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</si>
  <si>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</si>
  <si>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</si>
  <si>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</si>
  <si>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</si>
  <si>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</si>
  <si>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</si>
  <si>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</si>
  <si>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</si>
  <si>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</si>
  <si>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</si>
  <si>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</si>
  <si>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</si>
  <si>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</si>
  <si>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</si>
  <si>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</si>
  <si>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</si>
  <si>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</si>
  <si>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</si>
  <si>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</si>
  <si>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</si>
  <si>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</si>
  <si>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</si>
  <si>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</si>
  <si>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</si>
  <si>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</si>
  <si>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</si>
  <si>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</si>
  <si>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</si>
  <si>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</si>
  <si>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</si>
  <si>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</si>
  <si>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</si>
  <si>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</si>
  <si>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</si>
  <si>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</si>
  <si>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</si>
  <si>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</si>
  <si>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</si>
  <si>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</si>
  <si>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</si>
  <si>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</si>
  <si>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</si>
  <si>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</si>
  <si>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</si>
  <si>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</si>
  <si>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</si>
  <si>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</si>
  <si>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</si>
  <si>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</si>
  <si>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</si>
  <si>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</si>
  <si>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</si>
  <si>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</si>
  <si>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</si>
  <si>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</si>
  <si>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</si>
  <si>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</si>
  <si>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</si>
  <si>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</si>
  <si>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</si>
  <si>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</si>
  <si>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</si>
  <si>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</si>
  <si>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</si>
  <si>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</si>
  <si>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</si>
  <si>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</si>
  <si>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</si>
  <si>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</si>
  <si>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</si>
  <si>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</si>
  <si>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</si>
  <si>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</si>
  <si>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</si>
  <si>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</si>
  <si>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</si>
  <si>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</si>
  <si>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</si>
  <si>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</si>
  <si>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</si>
  <si>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</si>
  <si>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</si>
  <si>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</si>
  <si>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</si>
  <si>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</si>
  <si>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</si>
  <si>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</si>
  <si>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</si>
  <si>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</si>
  <si>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</si>
  <si>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</si>
  <si>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</si>
  <si>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</si>
  <si>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</si>
  <si>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</si>
  <si>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</si>
  <si>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</si>
  <si>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</si>
  <si>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</si>
  <si>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</si>
  <si>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</si>
  <si>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</si>
  <si>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</si>
  <si>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</si>
  <si>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</si>
  <si>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</si>
  <si>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</si>
  <si>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</si>
  <si>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</si>
  <si>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</si>
  <si>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</si>
  <si>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</si>
  <si>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</si>
  <si>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</si>
  <si>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</si>
  <si>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</si>
  <si>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</si>
  <si>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</si>
  <si>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</si>
  <si>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</si>
  <si>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</si>
  <si>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</si>
  <si>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</si>
  <si>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</si>
  <si>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</si>
  <si>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</si>
  <si>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</si>
  <si>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</si>
  <si>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</si>
  <si>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</si>
  <si>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</si>
  <si>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</si>
  <si>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</si>
  <si>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</si>
  <si>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</si>
  <si>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</si>
  <si>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</si>
  <si>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</si>
  <si>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</si>
  <si>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</si>
  <si>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</si>
  <si>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</si>
  <si>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</si>
  <si>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</si>
  <si>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</si>
  <si>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</si>
  <si>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</si>
  <si>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</si>
  <si>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</si>
  <si>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</si>
  <si>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</si>
  <si>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</si>
  <si>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</si>
  <si>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</si>
  <si>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</si>
  <si>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</si>
  <si>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</si>
  <si>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</si>
  <si>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</si>
  <si>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</si>
  <si>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</si>
  <si>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</si>
  <si>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</si>
  <si>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</si>
  <si>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</si>
  <si>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</si>
  <si>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</si>
  <si>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</si>
  <si>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</si>
  <si>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</si>
  <si>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</si>
  <si>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</si>
  <si>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</si>
  <si>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</si>
  <si>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</si>
  <si>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</si>
  <si>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</si>
  <si>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</si>
  <si>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</si>
  <si>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</si>
  <si>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</si>
  <si>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</si>
  <si>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</si>
  <si>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</si>
  <si>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</si>
  <si>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</si>
  <si>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</si>
  <si>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</si>
  <si>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</si>
  <si>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</si>
  <si>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</si>
  <si>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</si>
  <si>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</si>
  <si>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</si>
  <si>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</si>
  <si>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</si>
  <si>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</si>
  <si>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</si>
  <si>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</si>
  <si>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</si>
  <si>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</si>
  <si>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</si>
  <si>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</si>
  <si>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</si>
  <si>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</si>
  <si>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</si>
  <si>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</si>
  <si>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</si>
  <si>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</si>
  <si>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</si>
  <si>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</si>
  <si>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</si>
  <si>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</si>
  <si>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</si>
  <si>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</si>
  <si>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</si>
  <si>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</si>
  <si>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</si>
  <si>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</si>
  <si>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</si>
  <si>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</si>
  <si>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</si>
  <si>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</si>
  <si>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</si>
  <si>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</si>
  <si>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</si>
  <si>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</si>
  <si>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</si>
  <si>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</si>
  <si>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</si>
  <si>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</si>
  <si>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</si>
  <si>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</si>
  <si>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</si>
  <si>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</si>
  <si>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</si>
  <si>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</si>
  <si>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</si>
  <si>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</si>
  <si>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</si>
  <si>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</si>
  <si>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</si>
  <si>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</si>
  <si>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</si>
  <si>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</si>
  <si>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</si>
  <si>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</si>
  <si>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</si>
  <si>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</si>
  <si>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</si>
  <si>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</si>
  <si>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</si>
  <si>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</si>
  <si>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</si>
  <si>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</si>
  <si>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</si>
  <si>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</si>
  <si>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</si>
  <si>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</si>
  <si>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</si>
  <si>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</si>
  <si>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</si>
  <si>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</si>
  <si>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</si>
  <si>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</si>
  <si>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</si>
  <si>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</si>
  <si>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</si>
  <si>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</si>
  <si>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</si>
  <si>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</si>
  <si>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</si>
  <si>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</si>
  <si>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</si>
  <si>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</si>
  <si>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</si>
  <si>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</si>
  <si>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</si>
  <si>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</si>
  <si>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</si>
  <si>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</si>
  <si>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</si>
  <si>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</si>
  <si>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</si>
  <si>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</si>
  <si>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</si>
  <si>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</si>
  <si>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</si>
  <si>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</si>
  <si>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</si>
  <si>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</si>
  <si>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</si>
  <si>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</si>
  <si>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</si>
  <si>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</si>
  <si>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</si>
  <si>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</si>
  <si>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</si>
  <si>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</si>
  <si>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</si>
  <si>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</si>
  <si>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</si>
  <si>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</si>
  <si>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</si>
  <si>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</si>
  <si>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</si>
  <si>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</si>
  <si>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</si>
  <si>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</si>
  <si>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</si>
  <si>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</si>
  <si>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</si>
  <si>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</si>
  <si>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</si>
  <si>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</si>
  <si>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</si>
  <si>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</si>
  <si>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</si>
  <si>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</si>
  <si>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</si>
  <si>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</si>
  <si>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</si>
  <si>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</si>
  <si>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</si>
  <si>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</si>
  <si>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</si>
  <si>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</si>
  <si>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</si>
  <si>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</si>
  <si>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</si>
  <si>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</si>
  <si>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</si>
  <si>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</si>
  <si>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</si>
  <si>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</si>
  <si>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</si>
  <si>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</si>
  <si>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</si>
  <si>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</si>
  <si>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</si>
  <si>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</si>
  <si>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</si>
  <si>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</si>
  <si>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</si>
  <si>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</si>
  <si>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</si>
  <si>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</si>
  <si>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</si>
  <si>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</si>
  <si>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</si>
  <si>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</si>
  <si>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</si>
  <si>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</si>
  <si>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</si>
  <si>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</si>
  <si>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</si>
  <si>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</si>
  <si>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</si>
  <si>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</si>
  <si>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</si>
  <si>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</si>
  <si>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</si>
  <si>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</si>
  <si>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</si>
  <si>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</si>
  <si>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</si>
  <si>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</si>
  <si>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</si>
  <si>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</si>
  <si>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</si>
  <si>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</si>
  <si>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</si>
  <si>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</si>
  <si>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</si>
  <si>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</si>
  <si>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</si>
  <si>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</si>
  <si>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</si>
  <si>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</si>
  <si>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</si>
  <si>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</si>
  <si>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</si>
  <si>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</si>
  <si>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</si>
  <si>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</si>
  <si>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</si>
  <si>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</si>
  <si>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</si>
  <si>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</si>
  <si>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</si>
  <si>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</si>
  <si>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</si>
  <si>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</si>
  <si>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</si>
  <si>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</si>
  <si>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</si>
  <si>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</si>
  <si>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</si>
  <si>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</si>
  <si>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</si>
  <si>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</si>
  <si>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</si>
  <si>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</si>
  <si>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</si>
  <si>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</si>
  <si>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</si>
  <si>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</si>
  <si>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</si>
  <si>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</si>
  <si>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</si>
  <si>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</si>
  <si>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</si>
  <si>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</si>
  <si>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</si>
  <si>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</si>
  <si>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</si>
  <si>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</si>
  <si>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</si>
  <si>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</si>
  <si>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</si>
  <si>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</si>
  <si>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</si>
  <si>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</si>
  <si>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</si>
  <si>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</si>
  <si>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</si>
  <si>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</si>
  <si>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</si>
  <si>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</si>
  <si>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</si>
  <si>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</si>
  <si>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</si>
  <si>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</si>
  <si>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</si>
  <si>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</si>
  <si>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</si>
  <si>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</si>
  <si>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</si>
  <si>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</si>
  <si>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</si>
  <si>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</si>
  <si>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</si>
  <si>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</si>
  <si>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</si>
  <si>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</si>
  <si>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</si>
  <si>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</si>
  <si>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</si>
  <si>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</si>
  <si>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</si>
  <si>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</si>
  <si>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</si>
  <si>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</si>
  <si>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</si>
  <si>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</si>
  <si>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</si>
  <si>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</si>
  <si>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</si>
  <si>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</si>
  <si>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</si>
  <si>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</si>
  <si>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</si>
  <si>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</si>
  <si>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</si>
  <si>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</si>
  <si>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</si>
  <si>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</si>
  <si>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</si>
  <si>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</si>
  <si>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</si>
  <si>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</si>
  <si>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</si>
  <si>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</si>
  <si>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</si>
  <si>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</si>
  <si>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</si>
  <si>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</si>
  <si>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</si>
  <si>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</si>
  <si>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</si>
  <si>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</si>
  <si>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</si>
  <si>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</si>
  <si>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</si>
  <si>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</si>
  <si>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</si>
  <si>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</si>
  <si>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</si>
  <si>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</si>
  <si>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</si>
  <si>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</si>
  <si>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</si>
  <si>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</si>
  <si>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</si>
  <si>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</si>
  <si>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</si>
  <si>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</si>
  <si>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</si>
  <si>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</si>
  <si>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</si>
  <si>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</si>
  <si>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</si>
  <si>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</si>
  <si>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</si>
  <si>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</si>
  <si>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</si>
  <si>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</si>
  <si>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</si>
  <si>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</si>
  <si>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</si>
  <si>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</si>
  <si>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</si>
  <si>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</si>
  <si>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</si>
  <si>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</si>
  <si>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</si>
  <si>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</si>
  <si>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</si>
  <si>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</si>
  <si>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</si>
  <si>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</si>
  <si>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</si>
  <si>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</si>
  <si>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</si>
  <si>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</si>
  <si>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</si>
  <si>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</si>
  <si>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</si>
  <si>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</si>
  <si>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</si>
  <si>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</si>
  <si>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</si>
  <si>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</si>
  <si>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</si>
  <si>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</si>
  <si>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</si>
  <si>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</si>
  <si>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</si>
  <si>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</si>
  <si>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</si>
  <si>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</si>
  <si>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</si>
  <si>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</si>
  <si>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</si>
  <si>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</si>
  <si>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</si>
  <si>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</si>
  <si>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</si>
  <si>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</si>
  <si>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</si>
  <si>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</si>
  <si>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</si>
  <si>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</si>
  <si>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</si>
  <si>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</si>
  <si>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</si>
  <si>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</si>
  <si>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</si>
  <si>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</si>
  <si>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</si>
  <si>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</si>
  <si>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</si>
  <si>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</si>
  <si>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</si>
  <si>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</si>
  <si>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</si>
  <si>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</si>
  <si>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</si>
  <si>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</si>
  <si>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</si>
  <si>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</si>
  <si>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</si>
  <si>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</si>
  <si>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</si>
  <si>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</si>
  <si>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</si>
  <si>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</si>
  <si>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</si>
  <si>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</si>
  <si>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</si>
  <si>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</si>
  <si>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</si>
  <si>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</si>
  <si>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</si>
  <si>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</si>
  <si>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</si>
  <si>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</si>
  <si>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</si>
  <si>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</si>
  <si>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</si>
  <si>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</si>
  <si>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</si>
  <si>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</si>
  <si>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</si>
  <si>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</si>
  <si>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</si>
  <si>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</si>
  <si>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</si>
  <si>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</si>
  <si>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</si>
  <si>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</si>
  <si>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</si>
  <si>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</si>
  <si>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</si>
  <si>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</si>
  <si>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</si>
  <si>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</si>
  <si>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</si>
  <si>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</si>
  <si>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</si>
  <si>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</si>
  <si>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</si>
  <si>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</si>
  <si>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</si>
  <si>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</si>
  <si>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</si>
  <si>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</si>
  <si>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</si>
  <si>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</si>
  <si>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</si>
  <si>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</si>
  <si>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</si>
  <si>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</si>
  <si>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</si>
  <si>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</si>
  <si>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</si>
  <si>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</si>
  <si>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</si>
  <si>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</si>
  <si>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</si>
  <si>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</si>
  <si>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</si>
  <si>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</si>
  <si>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</si>
  <si>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</si>
  <si>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</si>
  <si>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</si>
  <si>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</si>
  <si>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</si>
  <si>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</si>
  <si>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</si>
  <si>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</si>
  <si>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</si>
  <si>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</si>
  <si>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</si>
  <si>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</si>
  <si>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</si>
  <si>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</si>
  <si>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</si>
  <si>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</si>
  <si>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</si>
  <si>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</si>
  <si>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</si>
  <si>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</si>
  <si>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</si>
  <si>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</si>
  <si>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</si>
  <si>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</si>
  <si>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</si>
  <si>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</si>
  <si>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</si>
  <si>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</si>
  <si>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</si>
  <si>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</si>
  <si>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</si>
  <si>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</si>
  <si>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</si>
  <si>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</si>
  <si>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</si>
  <si>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</si>
  <si>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</si>
  <si>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</si>
  <si>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</si>
  <si>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</si>
  <si>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</si>
  <si>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</si>
  <si>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</si>
  <si>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</si>
  <si>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</si>
  <si>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</si>
  <si>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</si>
  <si>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</si>
  <si>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</si>
  <si>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</si>
  <si>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</si>
  <si>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</si>
  <si>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</si>
  <si>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</si>
  <si>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</si>
  <si>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</si>
  <si>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</si>
  <si>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</si>
  <si>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</si>
  <si>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</si>
  <si>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</si>
  <si>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</si>
  <si>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</si>
  <si>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</si>
  <si>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</si>
  <si>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</si>
  <si>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</si>
  <si>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</si>
  <si>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</si>
  <si>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</si>
  <si>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</si>
  <si>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</si>
  <si>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</si>
  <si>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</si>
  <si>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</si>
  <si>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</si>
  <si>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</si>
  <si>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</si>
  <si>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</si>
  <si>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</si>
  <si>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</si>
  <si>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</si>
  <si>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</si>
  <si>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</si>
  <si>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</si>
  <si>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</si>
  <si>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</si>
  <si>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</si>
  <si>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</si>
  <si>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</si>
  <si>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</si>
  <si>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</si>
  <si>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</si>
  <si>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</si>
  <si>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</si>
  <si>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</si>
  <si>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</si>
  <si>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</si>
  <si>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</si>
  <si>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</si>
  <si>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</si>
  <si>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</si>
  <si>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</si>
  <si>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</si>
  <si>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</si>
  <si>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</si>
  <si>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</si>
  <si>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</si>
  <si>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</si>
  <si>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</si>
  <si>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</si>
  <si>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</si>
  <si>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</si>
  <si>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</si>
  <si>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</si>
  <si>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</si>
  <si>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</si>
  <si>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</si>
  <si>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</si>
  <si>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</si>
  <si>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</si>
  <si>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</si>
  <si>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</si>
  <si>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</si>
  <si>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</si>
  <si>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</si>
  <si>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</si>
  <si>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</si>
  <si>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</si>
  <si>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</si>
  <si>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</si>
  <si>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</si>
  <si>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</si>
  <si>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</si>
  <si>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</si>
  <si>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</si>
  <si>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</si>
  <si>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</si>
  <si>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</si>
  <si>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</si>
  <si>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</si>
  <si>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</si>
  <si>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</si>
  <si>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</si>
  <si>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</si>
  <si>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</si>
  <si>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</si>
  <si>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</si>
  <si>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</si>
  <si>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</si>
  <si>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</si>
  <si>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</si>
  <si>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</si>
  <si>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</si>
  <si>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</si>
  <si>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</si>
  <si>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</si>
  <si>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</si>
  <si>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</si>
  <si>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</si>
  <si>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</si>
  <si>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</si>
  <si>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</si>
  <si>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</si>
  <si>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</si>
  <si>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</si>
  <si>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</si>
  <si>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</si>
  <si>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</si>
  <si>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</si>
  <si>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</si>
  <si>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</si>
  <si>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</si>
  <si>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</si>
  <si>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</si>
  <si>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</si>
  <si>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</si>
  <si>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</si>
  <si>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</si>
  <si>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</si>
  <si>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</si>
  <si>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</si>
  <si>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</si>
  <si>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</si>
  <si>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</si>
  <si>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</si>
  <si>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</si>
  <si>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</si>
  <si>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</si>
  <si>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</si>
  <si>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</si>
  <si>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</si>
  <si>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</si>
  <si>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</si>
  <si>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</si>
  <si>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</si>
  <si>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</si>
  <si>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</si>
  <si>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</si>
  <si>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</si>
  <si>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</si>
  <si>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</si>
  <si>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</si>
  <si>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</si>
  <si>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</si>
  <si>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</si>
  <si>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</si>
  <si>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</si>
  <si>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</si>
  <si>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</si>
  <si>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</si>
  <si>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</si>
  <si>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</si>
  <si>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</si>
  <si>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</si>
  <si>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</si>
  <si>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</si>
  <si>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</si>
  <si>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</si>
  <si>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</si>
  <si>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</si>
  <si>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</si>
  <si>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</si>
  <si>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</si>
  <si>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</si>
  <si>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</si>
  <si>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</si>
  <si>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</si>
  <si>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</si>
  <si>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</si>
  <si>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</si>
  <si>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</si>
  <si>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</si>
  <si>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</si>
  <si>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</si>
  <si>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</si>
  <si>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</si>
  <si>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</si>
  <si>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</si>
  <si>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</si>
  <si>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</si>
  <si>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</si>
  <si>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</si>
  <si>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</si>
  <si>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</si>
  <si>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</si>
  <si>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</si>
  <si>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</si>
  <si>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</si>
  <si>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</si>
  <si>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</si>
  <si>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</si>
  <si>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</si>
  <si>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</si>
  <si>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</si>
  <si>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</si>
  <si>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</si>
  <si>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</si>
  <si>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</si>
  <si>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</si>
  <si>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</si>
  <si>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</si>
  <si>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</si>
  <si>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</si>
  <si>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</si>
  <si>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</si>
  <si>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</si>
  <si>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</si>
  <si>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</si>
  <si>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</si>
  <si>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</si>
  <si>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</si>
  <si>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</si>
  <si>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</si>
  <si>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</si>
  <si>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</si>
  <si>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</si>
  <si>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</si>
  <si>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</si>
  <si>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</si>
  <si>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</si>
  <si>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</si>
  <si>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</si>
  <si>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</si>
  <si>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</si>
  <si>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</si>
  <si>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</si>
  <si>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</si>
  <si>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</si>
  <si>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</si>
  <si>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</si>
  <si>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</si>
  <si>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</si>
  <si>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</si>
  <si>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</si>
  <si>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</si>
  <si>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</si>
  <si>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</si>
  <si>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</si>
  <si>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</si>
  <si>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</si>
  <si>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</si>
  <si>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</si>
  <si>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</si>
  <si>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</si>
  <si>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</si>
  <si>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</si>
  <si>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</si>
  <si>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</si>
  <si>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</si>
  <si>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</si>
  <si>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</si>
  <si>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</si>
  <si>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</si>
  <si>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</si>
  <si>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</si>
  <si>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</si>
  <si>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</si>
  <si>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</si>
  <si>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</si>
  <si>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</si>
  <si>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</si>
  <si>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</si>
  <si>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</si>
  <si>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</si>
  <si>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</si>
  <si>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</si>
  <si>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</si>
  <si>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</si>
  <si>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</si>
  <si>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</si>
  <si>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</si>
  <si>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</si>
  <si>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</si>
  <si>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</si>
  <si>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</si>
  <si>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</si>
  <si>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</si>
  <si>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</si>
  <si>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</si>
  <si>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</si>
  <si>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</si>
  <si>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</si>
  <si>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</si>
  <si>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</si>
  <si>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</si>
  <si>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</si>
  <si>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</si>
  <si>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</si>
  <si>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</si>
  <si>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</si>
  <si>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</si>
  <si>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</si>
  <si>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</si>
  <si>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</si>
  <si>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</si>
  <si>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</si>
  <si>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</si>
  <si>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</si>
  <si>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</si>
  <si>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</si>
  <si>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</si>
  <si>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</si>
  <si>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</si>
  <si>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</si>
  <si>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</si>
  <si>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</si>
  <si>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</si>
  <si>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</si>
  <si>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</si>
  <si>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</si>
  <si>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</si>
  <si>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</si>
  <si>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</si>
  <si>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</si>
  <si>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</si>
  <si>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</si>
  <si>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</si>
  <si>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</si>
  <si>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</si>
  <si>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</si>
  <si>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</si>
  <si>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</si>
  <si>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</si>
  <si>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</si>
  <si>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</si>
  <si>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</si>
  <si>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</si>
  <si>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</si>
  <si>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</si>
  <si>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</si>
  <si>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</si>
  <si>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</si>
  <si>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</si>
  <si>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</si>
  <si>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</si>
  <si>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</si>
  <si>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</si>
  <si>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</si>
  <si>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</si>
  <si>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</si>
  <si>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</si>
  <si>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</si>
  <si>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</si>
  <si>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</si>
  <si>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</si>
  <si>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</si>
  <si>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</si>
  <si>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</si>
  <si>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</si>
  <si>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</si>
  <si>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</si>
  <si>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</si>
  <si>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</si>
  <si>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</si>
  <si>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</si>
  <si>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</si>
  <si>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</si>
  <si>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</si>
  <si>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</si>
  <si>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</si>
  <si>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</si>
  <si>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</si>
  <si>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</si>
  <si>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</si>
  <si>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</si>
  <si>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</si>
  <si>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</si>
  <si>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</si>
  <si>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</si>
  <si>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</si>
  <si>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</si>
  <si>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</si>
  <si>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</si>
  <si>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</si>
  <si>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</si>
  <si>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</si>
  <si>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</si>
  <si>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</si>
  <si>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</si>
  <si>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</si>
  <si>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</si>
  <si>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</si>
  <si>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</si>
  <si>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</si>
  <si>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</si>
  <si>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</si>
  <si>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</si>
  <si>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</si>
  <si>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</si>
  <si>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</si>
  <si>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</si>
  <si>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</si>
  <si>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</si>
  <si>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</si>
  <si>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</si>
  <si>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</si>
  <si>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</si>
  <si>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</si>
  <si>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</si>
  <si>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</si>
  <si>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</si>
  <si>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</si>
  <si>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</si>
  <si>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</si>
  <si>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</si>
  <si>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</si>
  <si>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</si>
  <si>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</si>
  <si>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</si>
  <si>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</si>
  <si>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</si>
  <si>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</si>
  <si>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</si>
  <si>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</si>
  <si>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</si>
  <si>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</si>
  <si>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</si>
  <si>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</si>
  <si>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</si>
  <si>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</si>
  <si>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</si>
  <si>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</si>
  <si>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</si>
  <si>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</si>
  <si>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</si>
  <si>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</si>
  <si>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</si>
  <si>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</si>
  <si>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</si>
  <si>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</si>
  <si>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</si>
  <si>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</si>
  <si>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</si>
  <si>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</si>
  <si>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</si>
  <si>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</si>
  <si>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</si>
  <si>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</si>
  <si>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</si>
  <si>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</si>
  <si>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</si>
  <si>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</si>
  <si>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</si>
  <si>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</si>
  <si>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</si>
  <si>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</si>
  <si>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</si>
  <si>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</si>
  <si>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</si>
  <si>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</si>
  <si>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</si>
  <si>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</si>
  <si>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</si>
  <si>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</si>
  <si>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</si>
  <si>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</si>
  <si>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</si>
  <si>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</si>
  <si>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</si>
  <si>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</si>
  <si>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</si>
  <si>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</si>
  <si>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</si>
  <si>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</si>
  <si>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</si>
  <si>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</si>
  <si>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</si>
  <si>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</si>
  <si>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</si>
  <si>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</si>
  <si>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</si>
  <si>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</si>
  <si>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</si>
  <si>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</si>
  <si>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</si>
  <si>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</si>
  <si>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</si>
  <si>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</si>
  <si>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</si>
  <si>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</si>
  <si>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</si>
  <si>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</si>
  <si>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</si>
  <si>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</si>
  <si>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</si>
  <si>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</si>
  <si>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</si>
  <si>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</si>
  <si>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</si>
  <si>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</si>
  <si>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</si>
  <si>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</si>
  <si>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</si>
  <si>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</si>
  <si>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</si>
  <si>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</si>
  <si>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</si>
  <si>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</si>
  <si>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</si>
  <si>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</si>
  <si>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</si>
  <si>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</si>
  <si>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</si>
  <si>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</si>
  <si>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</si>
  <si>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</si>
  <si>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</si>
  <si>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</si>
  <si>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</si>
  <si>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</si>
  <si>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</si>
  <si>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</si>
  <si>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</si>
  <si>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</si>
  <si>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</si>
  <si>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</si>
  <si>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</si>
  <si>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</si>
  <si>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</si>
  <si>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</si>
  <si>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</si>
  <si>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</si>
  <si>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</si>
  <si>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</si>
  <si>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</si>
  <si>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</si>
  <si>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</si>
  <si>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</si>
  <si>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</si>
  <si>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</si>
  <si>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</si>
  <si>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</si>
  <si>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</si>
  <si>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</si>
  <si>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</si>
  <si>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</si>
  <si>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</si>
  <si>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</si>
  <si>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</si>
  <si>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</si>
  <si>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</si>
  <si>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</si>
  <si>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</si>
  <si>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</si>
  <si>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</si>
  <si>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</si>
  <si>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</si>
  <si>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</si>
  <si>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</si>
  <si>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</si>
  <si>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</si>
  <si>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</si>
  <si>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</si>
  <si>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</si>
  <si>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</si>
  <si>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</si>
  <si>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</si>
  <si>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</si>
  <si>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</si>
  <si>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</si>
  <si>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</si>
  <si>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</si>
  <si>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</si>
  <si>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</si>
  <si>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</si>
  <si>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</si>
  <si>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</si>
  <si>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</si>
  <si>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</si>
  <si>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</si>
  <si>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</si>
  <si>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</si>
  <si>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</si>
  <si>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</si>
  <si>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</si>
  <si>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</si>
  <si>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</si>
  <si>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</si>
  <si>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</si>
  <si>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</si>
  <si>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</si>
  <si>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</si>
  <si>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</si>
  <si>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</si>
  <si>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</si>
  <si>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</si>
  <si>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</si>
  <si>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</si>
  <si>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</si>
  <si>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</si>
  <si>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</si>
  <si>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</si>
  <si>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</si>
  <si>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</si>
  <si>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</si>
  <si>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</si>
  <si>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</si>
  <si>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</si>
  <si>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</si>
  <si>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</si>
  <si>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</si>
  <si>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</si>
  <si>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</si>
  <si>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</si>
  <si>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</si>
  <si>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</si>
  <si>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</si>
  <si>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</si>
  <si>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</si>
  <si>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</si>
  <si>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</si>
  <si>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</si>
  <si>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</si>
  <si>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</si>
  <si>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</si>
  <si>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</si>
  <si>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</si>
  <si>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</si>
  <si>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</si>
  <si>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</si>
  <si>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</si>
  <si>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</si>
  <si>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</si>
  <si>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</si>
  <si>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</si>
  <si>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</si>
  <si>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</si>
  <si>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</si>
  <si>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</si>
  <si>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</si>
  <si>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</si>
  <si>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</si>
  <si>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</si>
  <si>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</si>
  <si>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</si>
  <si>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</si>
  <si>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</si>
  <si>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</si>
  <si>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</si>
  <si>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</si>
  <si>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</si>
  <si>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</si>
  <si>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</si>
  <si>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</si>
  <si>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</si>
  <si>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</si>
  <si>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</si>
  <si>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</si>
  <si>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</si>
  <si>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</si>
  <si>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</si>
  <si>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</si>
  <si>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</si>
  <si>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</si>
  <si>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</si>
  <si>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</si>
  <si>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</si>
  <si>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</si>
  <si>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</si>
  <si>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</si>
  <si>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</si>
  <si>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</si>
  <si>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</si>
  <si>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</si>
  <si>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</si>
  <si>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</si>
  <si>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</si>
  <si>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</si>
  <si>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</si>
  <si>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</si>
  <si>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</si>
  <si>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</si>
  <si>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</si>
  <si>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</si>
  <si>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</si>
  <si>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</si>
  <si>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</si>
  <si>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</si>
  <si>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</si>
  <si>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</si>
  <si>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</si>
  <si>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</si>
  <si>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</si>
  <si>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</si>
  <si>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</si>
  <si>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</si>
  <si>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</si>
  <si>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</si>
  <si>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</si>
  <si>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</si>
  <si>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</si>
  <si>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</si>
  <si>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</si>
  <si>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</si>
  <si>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</si>
  <si>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</si>
  <si>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</si>
  <si>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</si>
  <si>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</si>
  <si>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</si>
  <si>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</si>
  <si>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</si>
  <si>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</si>
  <si>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</si>
  <si>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</si>
  <si>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</si>
  <si>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</si>
  <si>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</si>
  <si>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</si>
  <si>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</si>
  <si>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</si>
  <si>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</si>
  <si>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</si>
  <si>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</si>
  <si>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</si>
  <si>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</si>
  <si>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</si>
  <si>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</si>
  <si>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</si>
  <si>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</si>
  <si>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</si>
  <si>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</si>
  <si>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</si>
  <si>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</si>
  <si>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</si>
  <si>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</si>
  <si>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</si>
  <si>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</si>
  <si>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</si>
  <si>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</si>
  <si>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</si>
  <si>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</si>
  <si>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</si>
  <si>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</si>
  <si>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</si>
  <si>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</si>
  <si>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</si>
  <si>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</si>
  <si>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</si>
  <si>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</si>
  <si>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</si>
  <si>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</si>
  <si>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</si>
  <si>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</si>
  <si>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</si>
  <si>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</si>
  <si>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</si>
  <si>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</si>
  <si>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</si>
  <si>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</si>
  <si>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</si>
  <si>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</si>
  <si>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</si>
  <si>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</si>
  <si>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</si>
  <si>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</si>
  <si>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</si>
  <si>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</si>
  <si>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</si>
  <si>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</si>
  <si>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</si>
  <si>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</si>
  <si>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</si>
  <si>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</si>
  <si>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</si>
  <si>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</si>
  <si>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</si>
  <si>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</si>
  <si>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</si>
  <si>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</si>
  <si>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</si>
  <si>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</si>
  <si>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</si>
  <si>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</si>
  <si>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</si>
  <si>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</si>
  <si>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</si>
  <si>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</si>
  <si>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</si>
  <si>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</si>
  <si>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</si>
  <si>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</si>
  <si>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</si>
  <si>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</si>
  <si>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</si>
  <si>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</si>
  <si>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</si>
  <si>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</si>
  <si>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</si>
  <si>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</si>
  <si>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</si>
  <si>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</si>
  <si>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</si>
  <si>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</si>
  <si>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</si>
  <si>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</si>
  <si>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</si>
  <si>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</si>
  <si>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</si>
  <si>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</si>
  <si>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</si>
  <si>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</si>
  <si>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</si>
  <si>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</si>
  <si>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</si>
  <si>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</si>
  <si>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</si>
  <si>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</si>
  <si>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</si>
  <si>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</si>
  <si>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</si>
  <si>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</si>
  <si>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</si>
  <si>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</si>
  <si>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</si>
  <si>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</si>
  <si>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</si>
  <si>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</si>
  <si>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</si>
  <si>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</si>
  <si>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</si>
  <si>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</si>
  <si>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</si>
  <si>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</si>
  <si>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</si>
  <si>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</si>
  <si>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</si>
  <si>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</si>
  <si>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</si>
  <si>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</si>
  <si>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</si>
  <si>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</si>
  <si>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</si>
  <si>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</si>
  <si>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</si>
  <si>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</si>
  <si>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</si>
  <si>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</si>
  <si>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</si>
  <si>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</si>
  <si>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</si>
  <si>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</si>
  <si>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</si>
  <si>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</si>
  <si>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</si>
  <si>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</si>
  <si>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</si>
  <si>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</si>
  <si>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</si>
  <si>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</si>
  <si>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</si>
  <si>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</si>
  <si>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</si>
  <si>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</si>
  <si>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</si>
  <si>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</si>
  <si>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</si>
  <si>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</si>
  <si>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</si>
  <si>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</si>
  <si>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</si>
  <si>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</si>
  <si>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</si>
  <si>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</si>
  <si>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</si>
  <si>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</si>
  <si>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</si>
  <si>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</si>
  <si>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</si>
  <si>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</si>
  <si>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</si>
  <si>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</si>
  <si>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</si>
  <si>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</si>
  <si>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</si>
  <si>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</si>
  <si>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</si>
  <si>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</si>
  <si>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</si>
  <si>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</si>
  <si>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</si>
  <si>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</si>
  <si>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</si>
  <si>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</si>
  <si>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</si>
  <si>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</si>
  <si>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</si>
  <si>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</si>
  <si>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</si>
  <si>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</si>
  <si>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</si>
  <si>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</si>
  <si>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</si>
  <si>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</si>
  <si>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</si>
  <si>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</si>
  <si>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</si>
  <si>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</si>
  <si>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</si>
  <si>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</si>
  <si>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</si>
  <si>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</si>
  <si>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</si>
  <si>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</si>
  <si>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</si>
  <si>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</si>
  <si>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</si>
  <si>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</si>
  <si>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</si>
  <si>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</si>
  <si>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</si>
  <si>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</si>
  <si>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</si>
  <si>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</si>
  <si>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</si>
  <si>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</si>
  <si>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</si>
  <si>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</si>
  <si>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</si>
  <si>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</si>
  <si>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</si>
  <si>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</si>
  <si>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</si>
  <si>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</si>
  <si>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</si>
  <si>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</si>
  <si>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</si>
  <si>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</si>
  <si>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</si>
  <si>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</si>
  <si>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</si>
  <si>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</si>
  <si>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</si>
  <si>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</si>
  <si>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</si>
  <si>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</si>
  <si>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</si>
  <si>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</si>
  <si>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</si>
  <si>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</si>
  <si>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</si>
  <si>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</si>
  <si>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</si>
  <si>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</si>
  <si>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</si>
  <si>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</si>
  <si>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</si>
  <si>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</si>
  <si>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</si>
  <si>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</si>
  <si>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</si>
  <si>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</si>
  <si>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</si>
  <si>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</si>
  <si>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</si>
  <si>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</si>
  <si>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</si>
  <si>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</si>
  <si>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</si>
  <si>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</si>
  <si>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</si>
  <si>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</si>
  <si>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</si>
  <si>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</si>
  <si>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</si>
  <si>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</si>
  <si>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</si>
  <si>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</si>
  <si>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</si>
  <si>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</si>
  <si>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</si>
  <si>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</si>
  <si>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</si>
  <si>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</si>
  <si>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</si>
  <si>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</si>
  <si>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</si>
  <si>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</si>
  <si>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</si>
  <si>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</si>
  <si>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</si>
  <si>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</si>
  <si>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</si>
  <si>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</si>
  <si>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</si>
  <si>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</si>
  <si>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</si>
  <si>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</si>
  <si>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</si>
  <si>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</si>
  <si>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</si>
  <si>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</si>
  <si>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</si>
  <si>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</si>
  <si>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</si>
  <si>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</si>
  <si>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</si>
  <si>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</si>
  <si>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</si>
  <si>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</si>
  <si>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</si>
  <si>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</si>
  <si>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</si>
  <si>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</si>
  <si>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</si>
  <si>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</si>
  <si>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</si>
  <si>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</si>
  <si>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</si>
  <si>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</si>
  <si>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</si>
  <si>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</si>
  <si>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</si>
  <si>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</si>
  <si>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</si>
  <si>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</si>
  <si>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</si>
  <si>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</si>
  <si>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</si>
  <si>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</si>
  <si>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</si>
  <si>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</si>
  <si>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</si>
  <si>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</si>
  <si>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</si>
  <si>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</si>
  <si>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</si>
  <si>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</si>
  <si>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</si>
  <si>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</si>
  <si>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</si>
  <si>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</si>
  <si>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</si>
  <si>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</si>
  <si>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</si>
  <si>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</si>
  <si>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</si>
  <si>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</si>
  <si>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</si>
  <si>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</si>
  <si>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</si>
  <si>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</si>
  <si>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</si>
  <si>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</si>
  <si>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</si>
  <si>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</si>
  <si>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</si>
  <si>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</si>
  <si>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</si>
  <si>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</si>
  <si>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</si>
  <si>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</si>
  <si>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</si>
  <si>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</si>
  <si>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</si>
  <si>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</si>
  <si>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</si>
  <si>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</si>
  <si>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</si>
  <si>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</si>
  <si>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</si>
  <si>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</si>
  <si>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</si>
  <si>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</si>
  <si>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</si>
  <si>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</si>
  <si>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</si>
  <si>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</si>
  <si>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</si>
  <si>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</si>
  <si>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</si>
  <si>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</si>
  <si>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</si>
  <si>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</si>
  <si>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</si>
  <si>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</si>
  <si>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</si>
  <si>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</si>
  <si>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</si>
  <si>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</si>
  <si>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</si>
  <si>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</si>
  <si>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</si>
  <si>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</si>
  <si>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</si>
  <si>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</si>
  <si>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</si>
  <si>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</si>
  <si>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</si>
  <si>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</si>
  <si>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</si>
  <si>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</si>
  <si>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</si>
  <si>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</si>
  <si>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</si>
  <si>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</si>
  <si>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</si>
  <si>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</si>
  <si>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</si>
  <si>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</si>
  <si>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</si>
  <si>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</si>
  <si>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</si>
  <si>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</si>
  <si>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</si>
  <si>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</si>
  <si>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</si>
  <si>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</si>
  <si>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</si>
  <si>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</si>
  <si>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</si>
  <si>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</si>
  <si>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</si>
  <si>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</si>
  <si>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</si>
  <si>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</si>
  <si>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</si>
  <si>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</si>
  <si>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</si>
  <si>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</si>
  <si>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</si>
  <si>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</si>
  <si>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</si>
  <si>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</si>
  <si>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</si>
  <si>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</si>
  <si>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</si>
  <si>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</si>
  <si>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</si>
  <si>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</si>
  <si>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</si>
  <si>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</si>
  <si>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</si>
  <si>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</si>
  <si>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</si>
  <si>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</si>
  <si>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</si>
  <si>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</si>
  <si>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</si>
  <si>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</si>
  <si>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</si>
  <si>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</si>
  <si>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</si>
  <si>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</si>
  <si>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</si>
  <si>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</si>
  <si>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</si>
  <si>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</si>
  <si>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</si>
  <si>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</si>
  <si>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</si>
  <si>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</si>
  <si>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</si>
  <si>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</si>
  <si>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</si>
  <si>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</si>
  <si>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</si>
  <si>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</si>
  <si>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</si>
  <si>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</si>
  <si>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</si>
  <si>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</si>
  <si>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</si>
  <si>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</si>
  <si>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</si>
  <si>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</si>
  <si>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</si>
  <si>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</si>
  <si>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</si>
  <si>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</si>
  <si>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</si>
  <si>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</si>
  <si>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</si>
  <si>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</si>
  <si>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</si>
  <si>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</si>
  <si>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</si>
  <si>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</si>
  <si>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</si>
  <si>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</si>
  <si>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</si>
  <si>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</si>
  <si>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</si>
  <si>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</si>
  <si>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</si>
  <si>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</si>
  <si>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</si>
  <si>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</si>
  <si>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</si>
  <si>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</si>
  <si>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</si>
  <si>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</si>
  <si>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</si>
  <si>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</si>
  <si>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</si>
  <si>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</si>
  <si>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</si>
  <si>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</si>
  <si>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</si>
  <si>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</si>
  <si>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</si>
  <si>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</si>
  <si>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</si>
  <si>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</si>
  <si>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</si>
  <si>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</si>
  <si>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</si>
  <si>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</si>
  <si>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</si>
  <si>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</si>
  <si>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</si>
  <si>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</si>
  <si>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</si>
  <si>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</si>
  <si>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</si>
  <si>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</si>
  <si>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</si>
  <si>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</si>
  <si>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</si>
  <si>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</si>
  <si>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</si>
  <si>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</si>
  <si>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</si>
  <si>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</si>
  <si>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</si>
  <si>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</si>
  <si>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</si>
  <si>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</si>
  <si>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</si>
  <si>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</si>
  <si>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</si>
  <si>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</si>
  <si>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</si>
  <si>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</si>
  <si>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</si>
  <si>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</si>
  <si>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</si>
  <si>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</si>
  <si>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</si>
  <si>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</si>
  <si>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</si>
  <si>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</si>
  <si>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</si>
  <si>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</si>
  <si>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</si>
  <si>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</si>
  <si>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</si>
  <si>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</si>
  <si>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</si>
  <si>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</si>
  <si>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</si>
  <si>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</si>
  <si>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</si>
  <si>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</si>
  <si>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</si>
  <si>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</si>
  <si>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</si>
  <si>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</si>
  <si>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</si>
  <si>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</si>
  <si>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</si>
  <si>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</si>
  <si>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</si>
  <si>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</si>
  <si>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</si>
  <si>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</si>
  <si>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</si>
  <si>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</si>
  <si>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</si>
  <si>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</si>
  <si>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</si>
  <si>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</si>
  <si>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</si>
  <si>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</si>
  <si>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</si>
  <si>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</si>
  <si>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</si>
  <si>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</si>
  <si>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</si>
  <si>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</si>
  <si>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</si>
  <si>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</si>
  <si>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</si>
  <si>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</si>
  <si>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</si>
  <si>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</si>
  <si>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</si>
  <si>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</si>
  <si>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</si>
  <si>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</si>
  <si>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</si>
  <si>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</si>
  <si>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</si>
  <si>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</si>
  <si>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</si>
  <si>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</si>
  <si>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</si>
  <si>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</si>
  <si>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</si>
  <si>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</si>
  <si>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</si>
  <si>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</si>
  <si>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</si>
  <si>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</si>
  <si>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</si>
  <si>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</si>
  <si>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</si>
  <si>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</si>
  <si>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</si>
  <si>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</si>
  <si>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</si>
  <si>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</si>
  <si>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</si>
  <si>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</si>
  <si>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</si>
  <si>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</si>
  <si>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</si>
  <si>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</si>
  <si>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</si>
  <si>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</si>
  <si>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</si>
  <si>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</si>
  <si>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</si>
  <si>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</si>
  <si>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</si>
  <si>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</si>
  <si>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</si>
  <si>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</si>
  <si>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</si>
  <si>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</si>
  <si>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</si>
  <si>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</si>
  <si>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</si>
  <si>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</si>
  <si>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</si>
  <si>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</si>
  <si>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</si>
  <si>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</si>
  <si>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</si>
  <si>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</si>
  <si>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</si>
  <si>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</si>
  <si>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</si>
  <si>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</si>
  <si>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</si>
  <si>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</si>
  <si>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</si>
  <si>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</si>
  <si>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</si>
  <si>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</si>
  <si>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</si>
  <si>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</si>
  <si>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</si>
  <si>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</si>
  <si>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</si>
  <si>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</si>
  <si>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</si>
  <si>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</si>
  <si>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</si>
  <si>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</si>
  <si>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</si>
  <si>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</si>
  <si>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</si>
  <si>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</si>
  <si>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</si>
  <si>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</si>
  <si>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</si>
  <si>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</si>
  <si>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</si>
  <si>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</si>
  <si>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</si>
  <si>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</si>
  <si>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</si>
  <si>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</si>
  <si>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</si>
  <si>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</si>
  <si>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</si>
  <si>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</si>
  <si>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</si>
  <si>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</si>
  <si>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</si>
  <si>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</si>
  <si>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</si>
  <si>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</si>
  <si>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</si>
  <si>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</si>
  <si>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</si>
  <si>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</si>
  <si>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</si>
  <si>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</si>
  <si>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</si>
  <si>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</si>
  <si>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</si>
  <si>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</si>
  <si>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</si>
  <si>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</si>
  <si>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</si>
  <si>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</si>
  <si>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</si>
  <si>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</si>
  <si>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</si>
  <si>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</si>
  <si>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</si>
  <si>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</si>
  <si>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</si>
  <si>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</si>
  <si>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</si>
  <si>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</si>
  <si>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</si>
  <si>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</si>
  <si>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</si>
  <si>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</si>
  <si>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</si>
  <si>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</si>
  <si>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</si>
  <si>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</si>
  <si>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</si>
  <si>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</si>
  <si>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</si>
  <si>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</si>
  <si>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</si>
  <si>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</si>
  <si>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</si>
  <si>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</si>
  <si>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</si>
  <si>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</si>
  <si>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</si>
  <si>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</si>
  <si>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</si>
  <si>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</si>
  <si>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</si>
  <si>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</si>
  <si>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</si>
  <si>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</si>
  <si>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</si>
  <si>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</si>
  <si>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</si>
  <si>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</si>
  <si>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</si>
  <si>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</si>
  <si>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</si>
  <si>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</si>
  <si>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</si>
  <si>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</si>
  <si>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</si>
  <si>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</si>
  <si>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</si>
  <si>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</si>
  <si>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</si>
  <si>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</si>
  <si>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</si>
  <si>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</si>
  <si>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</si>
  <si>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</si>
  <si>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</si>
  <si>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</si>
  <si>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</si>
  <si>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</si>
  <si>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</si>
  <si>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</si>
  <si>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</si>
  <si>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</si>
  <si>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</si>
  <si>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</si>
  <si>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</si>
  <si>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</si>
  <si>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</si>
  <si>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</si>
  <si>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</si>
  <si>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</si>
  <si>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</si>
  <si>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</si>
  <si>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</si>
  <si>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</si>
  <si>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</si>
  <si>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</si>
  <si>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</si>
  <si>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</si>
  <si>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</si>
  <si>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</si>
  <si>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</si>
  <si>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</si>
  <si>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</si>
  <si>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</si>
  <si>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</si>
  <si>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</si>
  <si>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</si>
  <si>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</si>
  <si>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</si>
  <si>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</si>
  <si>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</si>
  <si>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</si>
  <si>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</si>
  <si>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</si>
  <si>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</si>
  <si>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</si>
  <si>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</si>
  <si>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</si>
  <si>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</si>
  <si>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</si>
  <si>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</si>
  <si>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</si>
  <si>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</si>
  <si>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</si>
  <si>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</si>
  <si>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</si>
  <si>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</si>
  <si>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</si>
  <si>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</si>
  <si>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</si>
  <si>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</si>
  <si>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</si>
  <si>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</si>
  <si>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</si>
  <si>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</si>
  <si>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</si>
  <si>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</si>
  <si>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</si>
  <si>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</si>
  <si>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</si>
  <si>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</si>
  <si>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</si>
  <si>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</si>
  <si>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</si>
  <si>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</si>
  <si>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</si>
  <si>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</si>
  <si>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</si>
  <si>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</si>
  <si>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</si>
  <si>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</si>
  <si>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</si>
  <si>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</si>
  <si>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</si>
  <si>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</si>
  <si>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</si>
  <si>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</si>
  <si>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</si>
  <si>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</si>
  <si>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</si>
  <si>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</si>
  <si>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</si>
  <si>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</si>
  <si>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</si>
  <si>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</si>
  <si>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</si>
  <si>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</si>
  <si>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</si>
  <si>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</si>
  <si>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</si>
  <si>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</si>
  <si>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</si>
  <si>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</si>
  <si>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</si>
  <si>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</si>
  <si>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</si>
  <si>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</si>
  <si>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</si>
  <si>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</si>
  <si>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</si>
  <si>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</si>
  <si>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</si>
  <si>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</si>
  <si>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</si>
  <si>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</si>
  <si>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</si>
  <si>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</si>
  <si>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</si>
  <si>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</si>
  <si>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</si>
  <si>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</si>
  <si>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</si>
  <si>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</si>
  <si>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</si>
  <si>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</si>
  <si>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</si>
  <si>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</si>
  <si>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</si>
  <si>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</si>
  <si>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</si>
  <si>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</si>
  <si>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</si>
  <si>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</si>
  <si>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</si>
  <si>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</si>
  <si>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</si>
  <si>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</si>
  <si>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</si>
  <si>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</si>
  <si>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</si>
  <si>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</si>
  <si>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</si>
  <si>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</si>
  <si>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</si>
  <si>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</si>
  <si>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</si>
  <si>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</si>
  <si>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</si>
  <si>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</si>
  <si>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</si>
  <si>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</si>
  <si>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</si>
  <si>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</si>
  <si>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</si>
  <si>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</si>
  <si>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</si>
  <si>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</si>
  <si>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</si>
  <si>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</si>
  <si>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</si>
  <si>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</si>
  <si>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</si>
  <si>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</si>
  <si>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</si>
  <si>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</si>
  <si>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</si>
  <si>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</si>
  <si>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</si>
  <si>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</si>
  <si>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</si>
  <si>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</si>
  <si>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</si>
  <si>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</si>
  <si>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</si>
  <si>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</si>
  <si>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</si>
  <si>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</si>
  <si>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</si>
  <si>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</si>
  <si>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</si>
  <si>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</si>
  <si>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</si>
  <si>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</si>
  <si>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</si>
  <si>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</si>
  <si>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</si>
  <si>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</si>
  <si>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</si>
  <si>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</si>
  <si>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</si>
  <si>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</si>
  <si>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</si>
  <si>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</si>
  <si>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</si>
  <si>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</si>
  <si>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</si>
  <si>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</si>
  <si>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</si>
  <si>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</si>
  <si>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</si>
  <si>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</si>
  <si>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</si>
  <si>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</si>
  <si>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</si>
  <si>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</si>
  <si>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</si>
  <si>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</si>
  <si>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</si>
  <si>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</si>
  <si>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</si>
  <si>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</si>
  <si>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</si>
  <si>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</si>
  <si>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</si>
  <si>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</si>
  <si>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</si>
  <si>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</si>
  <si>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</si>
  <si>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</si>
  <si>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</si>
  <si>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</si>
  <si>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</si>
  <si>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</si>
  <si>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</si>
  <si>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</si>
  <si>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</si>
  <si>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</si>
  <si>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</si>
  <si>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</si>
  <si>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</si>
  <si>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</si>
  <si>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</si>
  <si>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</si>
  <si>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</si>
  <si>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</si>
  <si>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</si>
  <si>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</si>
  <si>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</si>
  <si>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</si>
  <si>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</si>
  <si>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</si>
  <si>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</si>
  <si>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</si>
  <si>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</si>
  <si>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</si>
  <si>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</si>
  <si>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</si>
  <si>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</si>
  <si>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</si>
  <si>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</si>
  <si>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</si>
  <si>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</si>
  <si>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</si>
  <si>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</si>
  <si>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</si>
  <si>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</si>
  <si>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</si>
  <si>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</si>
  <si>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</si>
  <si>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</si>
  <si>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</si>
  <si>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</si>
  <si>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</si>
  <si>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</si>
  <si>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</si>
  <si>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</si>
  <si>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</si>
  <si>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</si>
  <si>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</si>
  <si>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</si>
  <si>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</si>
  <si>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</si>
  <si>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</si>
  <si>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</si>
  <si>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</si>
  <si>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</si>
  <si>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</si>
  <si>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</si>
  <si>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</si>
  <si>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</si>
  <si>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</si>
  <si>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</si>
  <si>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</si>
  <si>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</si>
  <si>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</si>
  <si>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</si>
  <si>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</si>
  <si>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</si>
  <si>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</si>
  <si>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</si>
  <si>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</si>
  <si>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</si>
  <si>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</si>
  <si>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</si>
  <si>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</si>
  <si>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</si>
  <si>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</si>
  <si>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</si>
  <si>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</si>
  <si>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</si>
  <si>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</si>
  <si>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</si>
  <si>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</si>
  <si>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</si>
  <si>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</si>
  <si>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</si>
  <si>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</si>
  <si>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</si>
  <si>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</si>
  <si>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</si>
  <si>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</si>
  <si>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</si>
  <si>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</si>
  <si>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</si>
  <si>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</si>
  <si>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</si>
  <si>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</si>
  <si>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</si>
  <si>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</si>
  <si>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</si>
  <si>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</si>
  <si>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</si>
  <si>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</si>
  <si>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</si>
  <si>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</si>
  <si>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</si>
  <si>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</si>
  <si>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</si>
  <si>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</si>
  <si>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</si>
  <si>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</si>
  <si>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</si>
  <si>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</si>
  <si>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</si>
  <si>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</si>
  <si>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</si>
  <si>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</si>
  <si>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</si>
  <si>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</si>
  <si>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</si>
  <si>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</si>
  <si>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</si>
  <si>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</si>
  <si>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</si>
  <si>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</si>
  <si>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</si>
  <si>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</si>
  <si>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</si>
  <si>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</si>
  <si>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</si>
  <si>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</si>
  <si>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</si>
  <si>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</si>
  <si>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</si>
  <si>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</si>
  <si>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</si>
  <si>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</si>
  <si>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</si>
  <si>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</si>
  <si>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</si>
  <si>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</si>
  <si>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</si>
  <si>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</si>
  <si>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</si>
  <si>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</si>
  <si>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</si>
  <si>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</si>
  <si>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</si>
  <si>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</si>
  <si>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</si>
  <si>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</si>
  <si>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</si>
  <si>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</si>
  <si>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</si>
  <si>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</si>
  <si>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</si>
  <si>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</si>
  <si>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</si>
  <si>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</si>
  <si>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</si>
  <si>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</si>
  <si>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</si>
  <si>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</si>
  <si>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</si>
  <si>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</si>
  <si>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</si>
  <si>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</si>
  <si>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</si>
  <si>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</si>
  <si>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</si>
  <si>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</si>
  <si>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</si>
  <si>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</si>
  <si>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</si>
  <si>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</si>
  <si>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</si>
  <si>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</si>
  <si>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</si>
  <si>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</si>
  <si>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</si>
  <si>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</si>
  <si>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</si>
  <si>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</si>
  <si>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</si>
  <si>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</si>
  <si>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</si>
  <si>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</si>
  <si>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</si>
  <si>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</si>
  <si>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</si>
  <si>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</si>
  <si>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</si>
  <si>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</si>
  <si>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</si>
  <si>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</si>
  <si>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</si>
  <si>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</si>
  <si>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</si>
  <si>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</si>
  <si>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</si>
  <si>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</si>
  <si>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</si>
  <si>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</si>
  <si>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</si>
  <si>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</si>
  <si>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</si>
  <si>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</si>
  <si>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</si>
  <si>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</si>
  <si>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</si>
  <si>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</si>
  <si>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</si>
  <si>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</si>
  <si>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</si>
  <si>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</si>
  <si>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</si>
  <si>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</si>
  <si>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</si>
  <si>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</si>
  <si>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</si>
  <si>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</si>
  <si>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</si>
  <si>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</si>
  <si>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</si>
  <si>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</si>
  <si>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</si>
  <si>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</si>
  <si>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</si>
  <si>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</si>
  <si>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</si>
  <si>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</si>
  <si>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</si>
  <si>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</si>
  <si>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</si>
  <si>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</si>
  <si>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</si>
  <si>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</si>
  <si>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</si>
  <si>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</si>
  <si>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</si>
  <si>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</si>
  <si>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</si>
  <si>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</si>
  <si>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</si>
  <si>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</si>
  <si>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</si>
  <si>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</si>
  <si>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</si>
  <si>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</si>
  <si>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</si>
  <si>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</si>
  <si>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</si>
  <si>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</si>
  <si>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</si>
  <si>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</si>
  <si>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</si>
  <si>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</si>
  <si>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</si>
  <si>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</si>
  <si>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</si>
  <si>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</si>
  <si>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</si>
  <si>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</si>
  <si>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</si>
  <si>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</si>
  <si>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</si>
  <si>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</si>
  <si>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</si>
  <si>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</si>
  <si>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</si>
  <si>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</si>
  <si>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</si>
  <si>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</si>
  <si>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</si>
  <si>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</si>
  <si>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</si>
  <si>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</si>
  <si>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</si>
  <si>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</si>
  <si>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</si>
  <si>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</si>
  <si>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</si>
  <si>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</si>
  <si>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</si>
  <si>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</si>
  <si>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</si>
  <si>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</si>
  <si>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</si>
  <si>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</si>
  <si>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</si>
  <si>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</si>
  <si>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</si>
  <si>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</si>
  <si>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</si>
  <si>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</si>
  <si>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</si>
  <si>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</si>
  <si>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</si>
  <si>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</si>
  <si>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</si>
  <si>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</si>
  <si>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</si>
  <si>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</si>
  <si>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</si>
  <si>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</si>
  <si>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</si>
  <si>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</si>
  <si>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</si>
  <si>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</si>
  <si>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</si>
  <si>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</si>
  <si>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</si>
  <si>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</si>
  <si>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</si>
  <si>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</si>
  <si>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</si>
  <si>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</si>
  <si>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</si>
  <si>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</si>
  <si>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</si>
  <si>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</si>
  <si>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</si>
  <si>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</si>
  <si>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</si>
  <si>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</si>
  <si>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</si>
  <si>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</si>
  <si>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</si>
  <si>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</si>
  <si>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</si>
  <si>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</si>
  <si>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</si>
  <si>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</si>
  <si>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</si>
  <si>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</si>
  <si>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</si>
  <si>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</si>
  <si>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</si>
  <si>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</si>
  <si>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</si>
  <si>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</si>
  <si>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</si>
  <si>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</si>
  <si>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</si>
  <si>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</si>
  <si>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</si>
  <si>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</si>
  <si>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</si>
  <si>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</si>
  <si>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</si>
  <si>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</si>
  <si>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</si>
  <si>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</si>
  <si>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</si>
  <si>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</si>
  <si>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</si>
  <si>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</si>
  <si>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</si>
  <si>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</si>
  <si>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</si>
  <si>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</si>
  <si>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</si>
  <si>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</si>
  <si>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</si>
  <si>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</si>
  <si>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</si>
  <si>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</si>
  <si>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</si>
  <si>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</si>
  <si>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</si>
  <si>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</si>
  <si>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</si>
  <si>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</si>
  <si>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</si>
  <si>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</si>
  <si>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</si>
  <si>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</si>
  <si>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</si>
  <si>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</si>
  <si>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</si>
  <si>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</si>
  <si>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</si>
  <si>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</si>
  <si>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</si>
  <si>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</si>
  <si>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</si>
  <si>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</si>
  <si>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</si>
  <si>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</si>
  <si>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</si>
  <si>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</si>
  <si>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</si>
  <si>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</si>
  <si>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</si>
  <si>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</si>
  <si>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</si>
  <si>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</si>
  <si>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</si>
  <si>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</si>
  <si>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</si>
  <si>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</si>
  <si>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</si>
  <si>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</si>
  <si>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</si>
  <si>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</si>
  <si>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</si>
  <si>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</si>
  <si>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</si>
  <si>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</si>
  <si>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</si>
  <si>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</si>
  <si>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</si>
  <si>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</si>
  <si>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</si>
  <si>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</si>
  <si>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</si>
  <si>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</si>
  <si>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</si>
  <si>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</si>
  <si>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</si>
  <si>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</si>
  <si>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</si>
  <si>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</si>
  <si>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</si>
  <si>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</si>
  <si>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</si>
  <si>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</si>
  <si>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</si>
  <si>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</si>
  <si>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</si>
  <si>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</si>
  <si>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</si>
  <si>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</si>
  <si>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</si>
  <si>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</si>
  <si>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</si>
  <si>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</si>
  <si>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</si>
  <si>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</si>
  <si>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</si>
  <si>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</si>
  <si>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</si>
  <si>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</si>
  <si>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</si>
  <si>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</si>
  <si>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</si>
  <si>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</si>
  <si>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</si>
  <si>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</si>
  <si>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</si>
  <si>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</si>
  <si>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</si>
  <si>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</si>
  <si>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</si>
  <si>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</si>
  <si>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</si>
  <si>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</si>
  <si>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</si>
  <si>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</si>
  <si>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</si>
  <si>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</si>
  <si>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</si>
  <si>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</si>
  <si>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</si>
  <si>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</si>
  <si>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</si>
  <si>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</si>
  <si>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</si>
  <si>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</si>
  <si>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</si>
  <si>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</si>
  <si>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</si>
  <si>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</si>
  <si>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</si>
  <si>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</si>
  <si>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</si>
  <si>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</si>
  <si>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</si>
  <si>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</si>
  <si>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</si>
  <si>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</si>
  <si>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</si>
  <si>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</si>
  <si>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</si>
  <si>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</si>
  <si>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</si>
  <si>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</si>
  <si>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</si>
  <si>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</si>
  <si>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</si>
  <si>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</si>
  <si>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</si>
  <si>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</si>
  <si>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</si>
  <si>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</si>
  <si>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</si>
  <si>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</si>
  <si>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</si>
  <si>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</si>
  <si>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</si>
  <si>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</si>
  <si>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</si>
  <si>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</si>
  <si>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</si>
  <si>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</si>
  <si>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</si>
  <si>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</si>
  <si>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</si>
  <si>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</si>
  <si>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</si>
  <si>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</si>
  <si>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</si>
  <si>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</si>
  <si>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</si>
  <si>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</si>
  <si>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</si>
  <si>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</si>
  <si>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</si>
  <si>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</si>
  <si>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</si>
  <si>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</si>
  <si>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</si>
  <si>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</si>
  <si>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</si>
  <si>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</si>
  <si>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</si>
  <si>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</si>
  <si>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</si>
  <si>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</si>
  <si>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</si>
  <si>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</si>
  <si>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</si>
  <si>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</si>
  <si>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</si>
  <si>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</si>
  <si>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</si>
  <si>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</si>
  <si>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</si>
  <si>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</si>
  <si>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</si>
  <si>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</si>
  <si>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</si>
  <si>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</si>
  <si>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</si>
  <si>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</si>
  <si>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</si>
  <si>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</si>
  <si>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</si>
  <si>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</si>
  <si>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</si>
  <si>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</si>
  <si>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</si>
  <si>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</si>
  <si>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</si>
  <si>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</si>
  <si>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</si>
  <si>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</si>
  <si>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</si>
  <si>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</si>
  <si>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</si>
  <si>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</si>
  <si>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</si>
  <si>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</si>
  <si>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</si>
  <si>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</si>
  <si>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</si>
  <si>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</si>
  <si>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</si>
  <si>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</si>
  <si>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</si>
  <si>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</si>
  <si>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</si>
  <si>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</si>
  <si>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</si>
  <si>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</si>
  <si>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</si>
  <si>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</si>
  <si>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</si>
  <si>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</si>
  <si>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</si>
  <si>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</si>
  <si>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</si>
  <si>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</si>
  <si>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</si>
  <si>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</si>
  <si>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</si>
  <si>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</si>
  <si>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</si>
  <si>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</si>
  <si>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</si>
  <si>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</si>
  <si>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</si>
  <si>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</si>
  <si>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</si>
  <si>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</si>
  <si>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</si>
  <si>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</si>
  <si>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</si>
  <si>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</si>
  <si>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</si>
  <si>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</si>
  <si>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</si>
  <si>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</si>
  <si>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</si>
  <si>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</si>
  <si>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</si>
  <si>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</si>
  <si>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</si>
  <si>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</si>
  <si>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</si>
  <si>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</si>
  <si>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</si>
  <si>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</si>
  <si>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</si>
  <si>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</si>
  <si>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</si>
  <si>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</si>
  <si>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</si>
  <si>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</si>
  <si>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</si>
  <si>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</si>
  <si>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</si>
  <si>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</si>
  <si>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</si>
  <si>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</si>
  <si>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</si>
  <si>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</si>
  <si>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</si>
  <si>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</si>
  <si>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</si>
  <si>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</si>
  <si>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</si>
  <si>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</si>
  <si>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</si>
  <si>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</si>
  <si>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</si>
  <si>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</si>
  <si>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</si>
  <si>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</si>
  <si>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</si>
  <si>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</si>
  <si>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</si>
  <si>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</si>
  <si>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</si>
  <si>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</si>
  <si>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</si>
  <si>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</si>
  <si>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</si>
  <si>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</si>
  <si>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</si>
  <si>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</si>
  <si>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</si>
  <si>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</si>
  <si>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</si>
  <si>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</si>
  <si>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</si>
  <si>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</si>
  <si>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</si>
  <si>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</si>
  <si>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</si>
  <si>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</si>
  <si>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</si>
  <si>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</si>
  <si>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</si>
  <si>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</si>
  <si>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</si>
  <si>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</si>
  <si>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</si>
  <si>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</si>
  <si>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</si>
  <si>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</si>
  <si>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</si>
  <si>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</si>
  <si>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</si>
  <si>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</si>
  <si>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</si>
  <si>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</si>
  <si>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</si>
  <si>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</si>
  <si>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</si>
  <si>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</si>
  <si>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</si>
  <si>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</si>
  <si>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</si>
  <si>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</si>
  <si>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</si>
  <si>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</si>
  <si>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</si>
  <si>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</si>
  <si>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</si>
  <si>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</si>
  <si>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</si>
  <si>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</si>
  <si>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</si>
  <si>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</si>
  <si>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</si>
  <si>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</si>
  <si>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</si>
  <si>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</si>
  <si>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</si>
  <si>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</si>
  <si>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</si>
  <si>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</si>
  <si>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</si>
  <si>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</si>
  <si>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</si>
  <si>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</si>
  <si>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</si>
  <si>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</si>
  <si>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</si>
  <si>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</si>
  <si>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</si>
  <si>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</si>
  <si>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</si>
  <si>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</si>
  <si>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</si>
  <si>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</si>
  <si>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</si>
  <si>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</si>
  <si>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</si>
  <si>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</si>
  <si>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</si>
  <si>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</si>
  <si>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</si>
  <si>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</si>
  <si>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</si>
  <si>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</si>
  <si>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</si>
  <si>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</si>
  <si>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</si>
  <si>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</si>
  <si>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</si>
  <si>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</si>
  <si>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</si>
  <si>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</si>
  <si>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</si>
  <si>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</si>
  <si>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</si>
  <si>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</si>
  <si>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</si>
  <si>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</si>
  <si>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</si>
  <si>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</si>
  <si>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</si>
  <si>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</si>
  <si>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</si>
  <si>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</si>
  <si>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</si>
  <si>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</si>
  <si>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</si>
  <si>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</si>
  <si>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</si>
  <si>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</si>
  <si>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</si>
  <si>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</si>
  <si>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</si>
  <si>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</si>
  <si>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</si>
  <si>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</si>
  <si>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</si>
  <si>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</si>
  <si>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</si>
  <si>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</si>
  <si>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</si>
  <si>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</si>
  <si>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</si>
  <si>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</si>
  <si>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</si>
  <si>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</si>
  <si>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</si>
  <si>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</si>
  <si>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</si>
  <si>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</si>
  <si>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</si>
  <si>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</si>
  <si>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</si>
  <si>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</si>
  <si>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</si>
  <si>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</si>
  <si>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</si>
  <si>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</si>
  <si>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</si>
  <si>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</si>
  <si>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</si>
  <si>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</si>
  <si>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</si>
  <si>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</si>
  <si>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</si>
  <si>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</si>
  <si>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</si>
  <si>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</si>
  <si>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</si>
  <si>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</si>
  <si>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</si>
  <si>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</si>
  <si>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</si>
  <si>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</si>
  <si>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</si>
  <si>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</si>
  <si>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</si>
  <si>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</si>
  <si>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</si>
  <si>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</si>
  <si>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</si>
  <si>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</si>
  <si>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</si>
  <si>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</si>
  <si>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</si>
  <si>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</si>
  <si>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</si>
  <si>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</si>
  <si>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</si>
  <si>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</si>
  <si>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</si>
  <si>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</si>
  <si>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</si>
  <si>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</si>
  <si>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</si>
  <si>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</si>
  <si>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</si>
  <si>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</si>
  <si>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</si>
  <si>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</si>
  <si>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</si>
  <si>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</si>
  <si>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</si>
  <si>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</si>
  <si>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</si>
  <si>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</si>
  <si>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</si>
  <si>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</si>
  <si>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</si>
  <si>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</si>
  <si>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</si>
  <si>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</si>
  <si>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</si>
  <si>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</si>
  <si>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</si>
  <si>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</si>
  <si>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</si>
  <si>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</si>
  <si>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</si>
  <si>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</si>
  <si>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</si>
  <si>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</si>
  <si>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</si>
  <si>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</si>
  <si>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</si>
  <si>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</si>
  <si>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</si>
  <si>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</si>
  <si>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</si>
  <si>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</si>
  <si>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</si>
  <si>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</si>
  <si>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</si>
  <si>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</si>
  <si>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</si>
  <si>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</si>
  <si>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</si>
  <si>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</si>
  <si>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</si>
  <si>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</si>
  <si>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</si>
  <si>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</si>
  <si>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</si>
  <si>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</si>
  <si>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</si>
  <si>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</si>
  <si>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</si>
  <si>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</si>
  <si>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</si>
  <si>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</si>
  <si>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</si>
  <si>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</si>
  <si>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</si>
  <si>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</si>
  <si>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</si>
  <si>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</si>
  <si>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</si>
  <si>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</si>
  <si>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</si>
  <si>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</si>
  <si>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</si>
  <si>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</si>
  <si>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</si>
  <si>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</si>
  <si>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</si>
  <si>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</si>
  <si>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</si>
  <si>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</si>
  <si>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</si>
  <si>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</si>
  <si>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</si>
  <si>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</si>
  <si>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</si>
  <si>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</si>
  <si>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</si>
  <si>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</si>
  <si>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</si>
  <si>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</si>
  <si>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</si>
  <si>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</si>
  <si>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</si>
  <si>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</si>
  <si>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</si>
  <si>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</si>
  <si>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</si>
  <si>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</si>
  <si>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</si>
  <si>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</si>
  <si>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</si>
  <si>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</si>
  <si>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</si>
  <si>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</si>
  <si>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</si>
  <si>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</si>
  <si>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</si>
  <si>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</si>
  <si>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</si>
  <si>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</si>
  <si>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</si>
  <si>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</si>
  <si>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</si>
  <si>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</si>
  <si>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</si>
  <si>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</si>
  <si>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</si>
  <si>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</si>
  <si>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</si>
  <si>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</si>
  <si>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</si>
  <si>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</si>
  <si>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</si>
  <si>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</si>
  <si>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</si>
  <si>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</si>
  <si>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</si>
  <si>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</si>
  <si>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</si>
  <si>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</si>
  <si>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</si>
  <si>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</si>
  <si>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</si>
  <si>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</si>
  <si>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</si>
  <si>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</si>
  <si>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</si>
  <si>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</si>
  <si>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</si>
  <si>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</si>
  <si>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</si>
  <si>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</si>
  <si>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</si>
  <si>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</si>
  <si>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</si>
  <si>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</si>
  <si>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</si>
  <si>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</si>
  <si>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</si>
  <si>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</si>
  <si>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</si>
  <si>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</si>
  <si>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</si>
  <si>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</si>
  <si>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</si>
  <si>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</si>
  <si>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</si>
  <si>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</si>
  <si>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</si>
  <si>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</si>
  <si>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</si>
  <si>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</si>
  <si>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</si>
  <si>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</si>
  <si>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</si>
  <si>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</si>
  <si>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</si>
  <si>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</si>
  <si>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</si>
  <si>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</si>
  <si>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</si>
  <si>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</si>
  <si>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</si>
  <si>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</si>
  <si>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</si>
  <si>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</si>
  <si>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</si>
  <si>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</si>
  <si>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</si>
  <si>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</si>
  <si>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</si>
  <si>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</si>
  <si>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</si>
  <si>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</si>
  <si>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</si>
  <si>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</si>
  <si>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</si>
  <si>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</si>
  <si>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</si>
  <si>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</si>
  <si>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</si>
  <si>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</si>
  <si>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</si>
  <si>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</si>
  <si>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</si>
  <si>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</si>
  <si>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</si>
  <si>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</si>
  <si>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</si>
  <si>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</si>
  <si>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</si>
  <si>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</si>
  <si>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</si>
  <si>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</si>
  <si>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</si>
  <si>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</si>
  <si>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</si>
  <si>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</si>
  <si>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</si>
  <si>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</si>
  <si>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</si>
  <si>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</si>
  <si>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</si>
  <si>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</si>
  <si>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</si>
  <si>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</si>
  <si>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</si>
  <si>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</si>
  <si>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</si>
  <si>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</si>
  <si>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</si>
  <si>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</si>
  <si>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</si>
  <si>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</si>
  <si>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</si>
  <si>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</si>
  <si>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</si>
  <si>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</si>
  <si>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</si>
  <si>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</si>
  <si>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</si>
  <si>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</si>
  <si>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</si>
  <si>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</si>
  <si>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</si>
  <si>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</si>
  <si>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</si>
  <si>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</si>
  <si>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</si>
  <si>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</si>
  <si>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</si>
  <si>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</si>
  <si>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</si>
  <si>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</si>
  <si>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</si>
  <si>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</si>
  <si>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</si>
  <si>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</si>
  <si>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</si>
  <si>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</si>
  <si>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</si>
  <si>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</si>
  <si>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</si>
  <si>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</si>
  <si>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</si>
  <si>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</si>
  <si>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</si>
  <si>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</si>
  <si>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</si>
  <si>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</si>
  <si>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</si>
  <si>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</si>
  <si>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</si>
  <si>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</si>
  <si>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</si>
  <si>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</si>
  <si>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</si>
  <si>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</si>
  <si>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</si>
  <si>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</si>
  <si>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</si>
  <si>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</si>
  <si>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</si>
  <si>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</si>
  <si>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</si>
  <si>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</si>
  <si>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</si>
  <si>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</si>
  <si>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</si>
  <si>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</si>
  <si>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</si>
  <si>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</si>
  <si>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</si>
  <si>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</si>
  <si>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</si>
  <si>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</si>
  <si>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</si>
  <si>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</si>
  <si>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</si>
  <si>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</si>
  <si>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</si>
  <si>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</si>
  <si>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</si>
  <si>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</si>
  <si>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</si>
  <si>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</si>
  <si>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</si>
  <si>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</si>
  <si>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</si>
  <si>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</si>
  <si>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</si>
  <si>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</si>
  <si>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</si>
  <si>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</si>
  <si>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</si>
  <si>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</si>
  <si>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</si>
  <si>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</si>
  <si>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</si>
  <si>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</si>
  <si>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</si>
  <si>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</si>
  <si>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</si>
  <si>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</si>
  <si>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</si>
  <si>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</si>
  <si>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</si>
  <si>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</si>
  <si>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</si>
  <si>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</si>
  <si>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</si>
  <si>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</si>
  <si>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</si>
  <si>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</si>
  <si>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</si>
  <si>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</si>
  <si>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</si>
  <si>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</si>
  <si>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</si>
  <si>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</si>
  <si>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</si>
  <si>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</si>
  <si>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</si>
  <si>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</si>
  <si>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</si>
  <si>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</si>
  <si>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</si>
  <si>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</si>
  <si>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</si>
  <si>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</si>
  <si>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</si>
  <si>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</si>
  <si>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</si>
  <si>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</si>
  <si>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</si>
  <si>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</si>
  <si>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</si>
  <si>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</si>
  <si>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</si>
  <si>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</si>
  <si>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</si>
  <si>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</si>
  <si>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</si>
  <si>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</si>
  <si>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</si>
  <si>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</si>
  <si>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</si>
  <si>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</si>
  <si>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</si>
  <si>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</si>
  <si>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</si>
  <si>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</si>
  <si>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</si>
  <si>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</si>
  <si>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</si>
  <si>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</si>
  <si>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</si>
  <si>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</si>
  <si>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</si>
  <si>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</si>
  <si>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</si>
  <si>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</si>
  <si>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</si>
  <si>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</si>
  <si>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</si>
  <si>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</si>
  <si>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</si>
  <si>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</si>
  <si>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</si>
  <si>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</si>
  <si>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</si>
  <si>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</si>
  <si>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</si>
  <si>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</si>
  <si>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</si>
  <si>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</si>
  <si>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</si>
  <si>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</si>
  <si>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</si>
  <si>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</si>
  <si>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</si>
  <si>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</si>
  <si>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</si>
  <si>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</si>
  <si>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</si>
  <si>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</si>
  <si>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</si>
  <si>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</si>
  <si>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</si>
  <si>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</si>
  <si>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</si>
  <si>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</si>
  <si>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</si>
  <si>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</si>
  <si>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</si>
  <si>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</si>
  <si>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</si>
  <si>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</si>
  <si>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</si>
  <si>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</si>
  <si>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</si>
  <si>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</si>
  <si>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</si>
  <si>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</si>
  <si>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</si>
  <si>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</si>
  <si>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</si>
  <si>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</si>
  <si>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</si>
  <si>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</si>
  <si>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</si>
  <si>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</si>
  <si>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</si>
  <si>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</si>
  <si>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</si>
  <si>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</si>
  <si>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</si>
  <si>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</si>
  <si>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</si>
  <si>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</si>
  <si>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</si>
  <si>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</si>
  <si>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</si>
  <si>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</si>
  <si>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</si>
  <si>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</si>
  <si>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</si>
  <si>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</si>
  <si>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</si>
  <si>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</si>
  <si>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</si>
  <si>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</si>
  <si>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</si>
  <si>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</si>
  <si>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</si>
  <si>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</si>
  <si>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</si>
  <si>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</si>
  <si>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</si>
  <si>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</si>
  <si>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</si>
  <si>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</si>
  <si>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</si>
  <si>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</si>
  <si>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</si>
  <si>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</si>
  <si>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</si>
  <si>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</si>
  <si>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</si>
  <si>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</si>
  <si>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</si>
  <si>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</si>
  <si>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</si>
  <si>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</si>
  <si>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</si>
  <si>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</si>
  <si>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</si>
  <si>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</si>
  <si>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</si>
  <si>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</si>
  <si>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</si>
  <si>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</si>
  <si>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</si>
  <si>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</si>
  <si>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</si>
  <si>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</si>
  <si>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</si>
  <si>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</si>
  <si>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</si>
  <si>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</si>
  <si>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</si>
  <si>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</si>
  <si>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</si>
  <si>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</si>
  <si>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</si>
  <si>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</si>
  <si>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</si>
  <si>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</si>
  <si>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</si>
  <si>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</si>
  <si>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</si>
  <si>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</si>
  <si>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</si>
  <si>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</si>
  <si>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</si>
  <si>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</si>
  <si>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</si>
  <si>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</si>
  <si>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</si>
  <si>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</si>
  <si>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</si>
  <si>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</si>
  <si>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</si>
  <si>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</si>
  <si>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</si>
  <si>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</si>
  <si>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</si>
  <si>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</si>
  <si>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</si>
  <si>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</si>
  <si>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</si>
  <si>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</si>
  <si>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</si>
  <si>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</si>
  <si>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</si>
  <si>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</si>
  <si>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</si>
  <si>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</si>
  <si>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</si>
  <si>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</si>
  <si>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</si>
  <si>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</si>
  <si>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</si>
  <si>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</si>
  <si>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</si>
  <si>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</si>
  <si>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</si>
  <si>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</si>
  <si>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</si>
  <si>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</si>
  <si>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</si>
  <si>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</si>
  <si>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</si>
  <si>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</si>
  <si>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</si>
  <si>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</si>
  <si>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</si>
  <si>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</si>
  <si>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</si>
  <si>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</si>
  <si>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</si>
  <si>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</si>
  <si>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</si>
  <si>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</si>
  <si>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</si>
  <si>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</si>
  <si>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</si>
  <si>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</si>
  <si>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</si>
  <si>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</si>
  <si>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</si>
  <si>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</si>
  <si>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</si>
  <si>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</si>
  <si>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</si>
  <si>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</si>
  <si>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</si>
  <si>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</si>
  <si>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</si>
  <si>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</si>
  <si>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</si>
  <si>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</si>
  <si>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</si>
  <si>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</si>
  <si>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</si>
  <si>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</si>
  <si>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</si>
  <si>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</si>
  <si>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</si>
  <si>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</si>
  <si>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</si>
  <si>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</si>
  <si>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</si>
  <si>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</si>
  <si>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</si>
  <si>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</si>
  <si>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</si>
  <si>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</si>
  <si>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</si>
  <si>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</si>
  <si>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</si>
  <si>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</si>
  <si>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</si>
  <si>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</si>
  <si>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</si>
  <si>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</si>
  <si>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</si>
  <si>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</si>
  <si>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</si>
  <si>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</si>
  <si>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</si>
  <si>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</si>
  <si>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</si>
  <si>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</si>
  <si>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</si>
  <si>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</si>
  <si>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</si>
  <si>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</si>
  <si>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</si>
  <si>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</si>
  <si>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</si>
  <si>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</si>
  <si>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</si>
  <si>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</si>
  <si>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</si>
  <si>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</si>
  <si>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</si>
  <si>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</si>
  <si>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</si>
  <si>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</si>
  <si>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</si>
  <si>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</si>
  <si>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</si>
  <si>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</si>
  <si>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</si>
  <si>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</si>
  <si>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</si>
  <si>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</si>
  <si>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</si>
  <si>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</si>
  <si>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</si>
  <si>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</si>
  <si>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</si>
  <si>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</si>
  <si>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</si>
  <si>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</si>
  <si>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</si>
  <si>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</si>
  <si>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</si>
  <si>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</si>
  <si>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</si>
  <si>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</si>
  <si>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</si>
  <si>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</si>
  <si>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</si>
  <si>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</si>
  <si>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</si>
  <si>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</si>
  <si>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</si>
  <si>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</si>
  <si>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</si>
  <si>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</si>
  <si>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</si>
  <si>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</si>
  <si>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</si>
  <si>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</si>
  <si>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</si>
  <si>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</si>
  <si>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</si>
  <si>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</si>
  <si>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</si>
  <si>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</si>
  <si>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</si>
  <si>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</si>
  <si>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</si>
  <si>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</si>
  <si>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</si>
  <si>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</si>
  <si>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</si>
  <si>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</si>
  <si>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</si>
  <si>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</si>
  <si>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</si>
  <si>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</si>
  <si>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</si>
  <si>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</si>
  <si>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</si>
  <si>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</si>
  <si>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</si>
  <si>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</si>
  <si>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</si>
  <si>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</si>
  <si>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</si>
  <si>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</si>
  <si>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</si>
  <si>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</si>
  <si>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</si>
  <si>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</si>
  <si>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</si>
  <si>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</si>
  <si>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</si>
  <si>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</si>
  <si>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</si>
  <si>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</si>
  <si>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</si>
  <si>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</si>
  <si>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</si>
  <si>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</si>
  <si>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</si>
  <si>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</si>
  <si>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</si>
  <si>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</si>
  <si>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</si>
  <si>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</si>
  <si>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</si>
  <si>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</si>
  <si>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</si>
  <si>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</si>
  <si>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</si>
  <si>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</si>
  <si>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</si>
  <si>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</si>
  <si>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</si>
  <si>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</si>
  <si>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</si>
  <si>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</si>
  <si>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</si>
  <si>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</si>
  <si>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</si>
  <si>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</si>
  <si>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</si>
  <si>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</si>
  <si>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</si>
  <si>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</si>
  <si>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</si>
  <si>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</si>
  <si>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</si>
  <si>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</si>
  <si>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</si>
  <si>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</si>
  <si>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</si>
  <si>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</si>
  <si>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</si>
  <si>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</si>
  <si>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</si>
  <si>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</si>
  <si>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</si>
  <si>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</si>
  <si>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</si>
  <si>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</si>
  <si>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</si>
  <si>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</si>
  <si>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</si>
  <si>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</si>
  <si>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</si>
  <si>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</si>
  <si>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</si>
  <si>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</si>
  <si>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</si>
  <si>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</si>
  <si>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</si>
  <si>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</si>
  <si>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</si>
  <si>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</si>
  <si>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</si>
  <si>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</si>
  <si>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</si>
  <si>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</si>
  <si>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</si>
  <si>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</si>
  <si>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</si>
  <si>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</si>
  <si>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</si>
  <si>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</si>
  <si>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</si>
  <si>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</si>
  <si>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</si>
  <si>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</si>
  <si>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</si>
  <si>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</si>
  <si>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</si>
  <si>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</si>
  <si>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</si>
  <si>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</si>
  <si>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</si>
  <si>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</si>
  <si>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</si>
  <si>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</si>
  <si>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</si>
  <si>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</si>
  <si>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</si>
  <si>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</si>
  <si>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</si>
  <si>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</si>
  <si>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</si>
  <si>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</si>
  <si>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</si>
  <si>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</si>
  <si>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</si>
  <si>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</si>
  <si>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</si>
  <si>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</si>
  <si>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</si>
  <si>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</si>
  <si>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</si>
  <si>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</si>
  <si>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</si>
  <si>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</si>
  <si>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</si>
  <si>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</si>
  <si>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</si>
  <si>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</si>
  <si>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</si>
  <si>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</si>
  <si>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</si>
  <si>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</si>
  <si>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</si>
  <si>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</si>
  <si>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</si>
  <si>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</si>
  <si>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</si>
  <si>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</si>
  <si>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</si>
  <si>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</si>
  <si>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</si>
  <si>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</si>
  <si>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</si>
  <si>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</si>
  <si>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</si>
  <si>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</si>
  <si>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</si>
  <si>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</si>
  <si>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</si>
  <si>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</si>
  <si>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</si>
  <si>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</si>
  <si>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</si>
  <si>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</si>
  <si>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</si>
  <si>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</si>
  <si>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</si>
  <si>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</si>
  <si>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</si>
  <si>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</si>
  <si>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</si>
  <si>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</si>
  <si>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</si>
  <si>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</si>
  <si>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</si>
  <si>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</si>
  <si>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</si>
  <si>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</si>
  <si>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</si>
  <si>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</si>
  <si>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</si>
  <si>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</si>
  <si>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</si>
  <si>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</si>
  <si>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</si>
  <si>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</si>
  <si>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</si>
  <si>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</si>
  <si>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</si>
  <si>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</si>
  <si>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</si>
  <si>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</si>
  <si>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</si>
  <si>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</si>
  <si>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</si>
  <si>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</si>
  <si>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</si>
  <si>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</si>
  <si>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</si>
  <si>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</si>
  <si>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</si>
  <si>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</si>
  <si>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</si>
  <si>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</si>
  <si>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</si>
  <si>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</si>
  <si>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</si>
  <si>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</si>
  <si>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</si>
  <si>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</si>
  <si>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</si>
  <si>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</si>
  <si>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</si>
  <si>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</si>
  <si>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</si>
  <si>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</si>
  <si>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</si>
  <si>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</si>
  <si>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</si>
  <si>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</si>
  <si>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</si>
  <si>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</si>
  <si>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</si>
  <si>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</si>
  <si>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</si>
  <si>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</si>
  <si>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</si>
  <si>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</si>
  <si>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</si>
  <si>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</si>
  <si>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</si>
  <si>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</si>
  <si>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</si>
  <si>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</si>
  <si>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</si>
  <si>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</si>
  <si>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</si>
  <si>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</si>
  <si>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</si>
  <si>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</si>
  <si>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</si>
  <si>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</si>
  <si>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</si>
  <si>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</si>
  <si>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</si>
  <si>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</si>
  <si>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</si>
  <si>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</si>
  <si>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</si>
  <si>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</si>
  <si>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</si>
  <si>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</si>
  <si>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</si>
  <si>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</si>
  <si>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</si>
  <si>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</si>
  <si>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</si>
  <si>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</si>
  <si>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</si>
  <si>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</si>
  <si>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</si>
  <si>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</si>
  <si>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</si>
  <si>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</si>
  <si>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</si>
  <si>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</si>
  <si>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</si>
  <si>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</si>
  <si>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</si>
  <si>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</si>
  <si>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</si>
  <si>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</si>
  <si>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</si>
  <si>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</si>
  <si>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</si>
  <si>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</si>
  <si>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</si>
  <si>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</si>
  <si>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</si>
  <si>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</si>
  <si>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</si>
  <si>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</si>
  <si>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</si>
  <si>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</si>
  <si>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</si>
  <si>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</si>
  <si>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</si>
  <si>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</si>
  <si>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</si>
  <si>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</si>
  <si>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</si>
  <si>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</si>
  <si>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</si>
  <si>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</si>
  <si>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</si>
  <si>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</si>
  <si>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</si>
  <si>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</si>
  <si>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</si>
  <si>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</si>
  <si>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</si>
  <si>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</si>
  <si>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</si>
  <si>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</si>
  <si>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</si>
  <si>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</si>
  <si>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</si>
  <si>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</si>
  <si>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</si>
  <si>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</si>
  <si>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</si>
  <si>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</si>
  <si>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</si>
  <si>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</si>
  <si>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</si>
  <si>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</si>
  <si>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</si>
  <si>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</si>
  <si>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</si>
  <si>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</si>
  <si>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</si>
  <si>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</si>
  <si>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</si>
  <si>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</si>
  <si>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</si>
  <si>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</si>
  <si>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</si>
  <si>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</si>
  <si>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</si>
  <si>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</si>
  <si>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</si>
  <si>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</si>
  <si>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</si>
  <si>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</si>
  <si>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</si>
  <si>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</si>
  <si>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</si>
  <si>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</si>
  <si>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</si>
  <si>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</si>
  <si>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</si>
  <si>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</si>
  <si>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</si>
  <si>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</si>
  <si>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</si>
  <si>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</si>
  <si>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</si>
  <si>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</si>
  <si>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</si>
  <si>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</si>
  <si>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</si>
  <si>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</si>
  <si>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</si>
  <si>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</si>
  <si>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</si>
  <si>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</si>
  <si>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</si>
  <si>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</si>
  <si>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</si>
  <si>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</si>
  <si>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</si>
  <si>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</si>
  <si>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</si>
  <si>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</si>
  <si>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</si>
  <si>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</si>
  <si>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</si>
  <si>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</si>
  <si>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</si>
  <si>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</si>
  <si>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</si>
  <si>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</si>
  <si>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</si>
  <si>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</si>
  <si>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</si>
  <si>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</si>
  <si>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</si>
  <si>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</si>
  <si>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</si>
  <si>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</si>
  <si>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</si>
  <si>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</si>
  <si>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</si>
  <si>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</si>
  <si>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</si>
  <si>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</si>
  <si>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</si>
  <si>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</si>
  <si>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</si>
  <si>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</si>
  <si>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</si>
  <si>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</si>
  <si>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</si>
  <si>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</si>
  <si>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</si>
  <si>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</si>
  <si>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</si>
  <si>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</si>
  <si>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</si>
  <si>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</si>
  <si>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</si>
  <si>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</si>
  <si>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</si>
  <si>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</si>
  <si>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</si>
  <si>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</si>
  <si>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</si>
  <si>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</si>
  <si>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</si>
  <si>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</si>
  <si>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</si>
  <si>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</si>
  <si>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</si>
  <si>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</si>
  <si>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</si>
  <si>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</si>
  <si>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</si>
  <si>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</si>
  <si>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</si>
  <si>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</si>
  <si>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</si>
  <si>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</si>
  <si>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</si>
  <si>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</si>
  <si>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</si>
  <si>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</si>
  <si>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</si>
  <si>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</si>
  <si>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</si>
  <si>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</si>
  <si>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</si>
  <si>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</si>
  <si>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</si>
  <si>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</si>
  <si>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</si>
  <si>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</si>
  <si>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</si>
  <si>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</si>
  <si>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</si>
  <si>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</si>
  <si>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</si>
  <si>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</si>
  <si>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</si>
  <si>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</si>
  <si>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</si>
  <si>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</si>
  <si>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</si>
  <si>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</si>
  <si>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</si>
  <si>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</si>
  <si>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</si>
  <si>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</si>
  <si>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</si>
  <si>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</si>
  <si>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</si>
  <si>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</si>
  <si>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</si>
  <si>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</si>
  <si>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</si>
  <si>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</si>
  <si>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</si>
  <si>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</si>
  <si>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</si>
  <si>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</si>
  <si>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</si>
  <si>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</si>
  <si>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</si>
  <si>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</si>
  <si>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</si>
  <si>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</si>
  <si>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</si>
  <si>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</si>
  <si>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</si>
  <si>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</si>
  <si>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</si>
  <si>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</si>
  <si>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</si>
  <si>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</si>
  <si>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</si>
  <si>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</si>
  <si>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</si>
  <si>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</si>
  <si>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</si>
  <si>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</si>
  <si>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</si>
  <si>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</si>
  <si>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</si>
  <si>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</si>
  <si>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</si>
  <si>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</si>
  <si>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</si>
  <si>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</si>
  <si>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</si>
  <si>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</si>
  <si>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</si>
  <si>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</si>
  <si>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</si>
  <si>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</si>
  <si>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</si>
  <si>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</si>
  <si>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</si>
  <si>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</si>
  <si>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</si>
  <si>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</si>
  <si>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</si>
  <si>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</si>
  <si>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</si>
  <si>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</si>
  <si>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</si>
  <si>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</si>
  <si>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</si>
  <si>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</si>
  <si>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</si>
  <si>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</si>
  <si>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</si>
  <si>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</si>
  <si>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</si>
  <si>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</si>
  <si>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</si>
  <si>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</si>
  <si>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</si>
  <si>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</si>
  <si>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</si>
  <si>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</si>
  <si>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</si>
  <si>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</si>
  <si>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</si>
  <si>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</si>
  <si>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</si>
  <si>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</si>
  <si>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</si>
  <si>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</si>
  <si>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</si>
  <si>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</si>
  <si>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</si>
  <si>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</si>
  <si>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</si>
  <si>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</si>
  <si>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</si>
  <si>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</si>
  <si>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</si>
  <si>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</si>
  <si>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</si>
  <si>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</si>
  <si>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</si>
  <si>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</si>
  <si>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</si>
  <si>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</si>
  <si>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</si>
  <si>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</si>
  <si>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</si>
  <si>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</si>
  <si>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</si>
  <si>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</si>
  <si>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</si>
  <si>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</si>
  <si>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</si>
  <si>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</si>
  <si>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</si>
  <si>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</si>
  <si>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</si>
  <si>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</si>
  <si>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</si>
  <si>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</si>
  <si>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</si>
  <si>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</si>
  <si>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</si>
  <si>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</si>
  <si>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</si>
  <si>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</si>
  <si>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</si>
  <si>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</si>
  <si>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</si>
  <si>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</si>
  <si>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</si>
  <si>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</si>
  <si>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</si>
  <si>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</si>
  <si>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</si>
  <si>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</si>
  <si>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</si>
  <si>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</si>
  <si>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</si>
  <si>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</si>
  <si>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</si>
  <si>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</si>
  <si>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</si>
  <si>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</si>
  <si>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</si>
  <si>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</si>
  <si>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</si>
  <si>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</si>
  <si>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</si>
  <si>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</si>
  <si>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</si>
  <si>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</si>
  <si>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</si>
  <si>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</si>
  <si>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</si>
  <si>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</si>
  <si>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</si>
  <si>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</si>
  <si>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</si>
  <si>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</si>
  <si>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</si>
  <si>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</si>
  <si>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</si>
  <si>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</si>
  <si>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</si>
  <si>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</si>
  <si>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</si>
  <si>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</si>
  <si>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</si>
  <si>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</si>
  <si>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</si>
  <si>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</si>
  <si>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</si>
  <si>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</si>
  <si>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</si>
  <si>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</si>
  <si>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</si>
  <si>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</si>
  <si>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</si>
  <si>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</si>
  <si>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</si>
  <si>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</si>
  <si>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</si>
  <si>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</si>
  <si>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</si>
  <si>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</si>
  <si>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</si>
  <si>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</si>
  <si>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</si>
  <si>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</si>
  <si>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</si>
  <si>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</si>
  <si>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</si>
  <si>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</si>
  <si>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</si>
  <si>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</si>
  <si>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</si>
  <si>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</si>
  <si>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</si>
  <si>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</si>
  <si>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</si>
  <si>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</si>
  <si>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</si>
  <si>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</si>
  <si>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</si>
  <si>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</si>
  <si>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</si>
  <si>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</si>
  <si>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</si>
  <si>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</si>
  <si>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</si>
  <si>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</si>
  <si>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</si>
  <si>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</si>
  <si>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</si>
  <si>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</si>
  <si>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</si>
  <si>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</si>
  <si>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</si>
  <si>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</si>
  <si>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</si>
  <si>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</si>
  <si>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</si>
  <si>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</si>
  <si>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</si>
  <si>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</si>
  <si>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</si>
  <si>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</si>
  <si>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</si>
  <si>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</si>
  <si>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</si>
  <si>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</si>
  <si>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</si>
  <si>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</si>
  <si>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</si>
  <si>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</si>
  <si>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</si>
  <si>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</si>
  <si>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</si>
  <si>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</si>
  <si>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</si>
  <si>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</si>
  <si>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</si>
  <si>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</si>
  <si>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</si>
  <si>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</si>
  <si>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</si>
  <si>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</si>
  <si>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</si>
  <si>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</si>
  <si>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</si>
  <si>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</si>
  <si>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</si>
  <si>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</si>
  <si>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</si>
  <si>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</si>
  <si>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</si>
  <si>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</si>
  <si>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</si>
  <si>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</si>
  <si>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</si>
  <si>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</si>
  <si>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</si>
  <si>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</si>
  <si>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</si>
  <si>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</si>
  <si>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</si>
  <si>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</si>
  <si>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</si>
  <si>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</si>
  <si>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</si>
  <si>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</si>
  <si>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</si>
  <si>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</si>
  <si>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</si>
  <si>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</si>
  <si>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</si>
  <si>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</si>
  <si>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</si>
  <si>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</si>
  <si>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</si>
  <si>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</si>
  <si>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</si>
  <si>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</si>
  <si>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</si>
  <si>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</si>
  <si>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</si>
  <si>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</si>
  <si>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</si>
  <si>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</si>
  <si>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</si>
  <si>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</si>
  <si>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</si>
  <si>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</si>
  <si>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</si>
  <si>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</si>
  <si>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</si>
  <si>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</si>
  <si>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</si>
  <si>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</si>
  <si>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</si>
  <si>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</si>
  <si>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</si>
  <si>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</si>
  <si>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</si>
  <si>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</si>
  <si>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</si>
  <si>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</si>
  <si>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</si>
  <si>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</si>
  <si>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</si>
  <si>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</si>
  <si>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</si>
  <si>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</si>
  <si>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</si>
  <si>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</si>
  <si>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</si>
  <si>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</si>
  <si>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</si>
  <si>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</si>
  <si>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</si>
  <si>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</si>
  <si>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</si>
  <si>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</si>
  <si>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</si>
  <si>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</si>
  <si>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</si>
  <si>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</si>
  <si>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</si>
  <si>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</si>
  <si>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</si>
  <si>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</si>
  <si>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</si>
  <si>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</si>
  <si>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</si>
  <si>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</si>
  <si>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</si>
  <si>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</si>
  <si>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</si>
  <si>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</si>
  <si>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</si>
  <si>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</si>
  <si>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</si>
  <si>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</si>
  <si>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</si>
  <si>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</si>
  <si>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</si>
  <si>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</si>
  <si>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</si>
  <si>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</si>
  <si>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</si>
  <si>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</si>
  <si>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</si>
  <si>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</si>
  <si>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</si>
  <si>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</si>
  <si>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</si>
  <si>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</si>
  <si>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</si>
  <si>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</si>
  <si>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</si>
  <si>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</si>
  <si>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</si>
  <si>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</si>
  <si>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</si>
  <si>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</si>
  <si>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</si>
  <si>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</si>
  <si>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</si>
  <si>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</si>
  <si>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</si>
  <si>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</si>
  <si>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</si>
  <si>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</si>
  <si>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</si>
  <si>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</si>
  <si>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</si>
  <si>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</si>
  <si>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</si>
  <si>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</si>
  <si>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</si>
  <si>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</si>
  <si>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</si>
  <si>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</si>
  <si>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</si>
  <si>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</si>
  <si>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</si>
  <si>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</si>
  <si>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</si>
  <si>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</si>
  <si>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</si>
  <si>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</si>
  <si>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</si>
  <si>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</si>
  <si>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</si>
  <si>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</si>
  <si>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</si>
  <si>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</si>
  <si>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</si>
  <si>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</si>
  <si>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</si>
  <si>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</si>
  <si>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</si>
  <si>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</si>
  <si>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</si>
  <si>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</si>
  <si>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</si>
  <si>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</si>
  <si>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</si>
  <si>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</si>
  <si>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</si>
  <si>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</si>
  <si>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</si>
  <si>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</si>
  <si>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</si>
  <si>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</si>
  <si>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</si>
  <si>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</si>
  <si>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</si>
  <si>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</si>
  <si>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</si>
  <si>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</si>
  <si>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</si>
  <si>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</si>
  <si>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</si>
  <si>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</si>
  <si>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</si>
  <si>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</si>
  <si>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</si>
  <si>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</si>
  <si>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</si>
  <si>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</si>
  <si>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</si>
  <si>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</si>
  <si>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</si>
  <si>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</si>
  <si>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</si>
  <si>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</si>
  <si>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</si>
  <si>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</si>
  <si>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</si>
  <si>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</si>
  <si>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</si>
  <si>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</si>
  <si>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</si>
  <si>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</si>
  <si>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</si>
  <si>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</si>
  <si>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</si>
  <si>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</si>
  <si>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</si>
  <si>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</si>
  <si>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</si>
  <si>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</si>
  <si>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</si>
  <si>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</si>
  <si>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</si>
  <si>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</si>
  <si>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</si>
  <si>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</si>
  <si>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</si>
  <si>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</si>
  <si>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</si>
  <si>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</si>
  <si>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</si>
  <si>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</si>
  <si>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</si>
  <si>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</si>
  <si>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</si>
  <si>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</si>
  <si>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</si>
  <si>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</si>
  <si>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</si>
  <si>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</si>
  <si>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</si>
  <si>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</si>
  <si>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</si>
  <si>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</si>
  <si>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</si>
  <si>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</si>
  <si>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</si>
  <si>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</si>
  <si>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</si>
  <si>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</si>
  <si>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</si>
  <si>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</si>
  <si>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</si>
  <si>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</si>
  <si>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</si>
  <si>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</si>
  <si>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</si>
  <si>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</si>
  <si>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</si>
  <si>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</si>
  <si>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</si>
  <si>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</si>
  <si>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</si>
  <si>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</si>
  <si>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</si>
  <si>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</si>
  <si>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</si>
  <si>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</si>
  <si>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</si>
  <si>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</si>
  <si>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</si>
  <si>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</si>
  <si>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</si>
  <si>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</si>
  <si>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</si>
  <si>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</si>
  <si>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</si>
  <si>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</si>
  <si>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</si>
  <si>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</si>
  <si>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</si>
  <si>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</si>
  <si>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</si>
  <si>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</si>
  <si>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</si>
  <si>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</si>
  <si>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</si>
  <si>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</si>
  <si>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</si>
  <si>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</si>
  <si>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</si>
  <si>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</si>
  <si>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</si>
  <si>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</si>
  <si>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</si>
  <si>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</si>
  <si>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</si>
  <si>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</si>
  <si>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</si>
  <si>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</si>
  <si>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</si>
  <si>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</si>
  <si>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</si>
  <si>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</si>
  <si>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</si>
  <si>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</si>
  <si>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</si>
  <si>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</si>
  <si>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</si>
  <si>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</si>
  <si>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</si>
  <si>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</si>
  <si>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</si>
  <si>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</si>
  <si>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</si>
  <si>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</si>
  <si>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</si>
  <si>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</si>
  <si>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</si>
  <si>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</si>
  <si>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</si>
  <si>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</si>
  <si>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</si>
  <si>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</si>
  <si>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</si>
  <si>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</si>
  <si>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</si>
  <si>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</si>
  <si>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</si>
  <si>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</si>
  <si>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</si>
  <si>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</si>
  <si>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</si>
  <si>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</si>
  <si>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</si>
  <si>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</si>
  <si>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</si>
  <si>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</si>
  <si>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</si>
  <si>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</si>
  <si>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</si>
  <si>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</si>
  <si>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</si>
  <si>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</si>
  <si>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</si>
  <si>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</si>
  <si>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</si>
  <si>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</si>
  <si>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</si>
  <si>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</si>
  <si>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</si>
  <si>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</si>
  <si>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</si>
  <si>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</si>
  <si>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</si>
  <si>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</si>
  <si>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</si>
  <si>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</si>
  <si>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</si>
  <si>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</si>
  <si>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</si>
  <si>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</si>
  <si>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</si>
  <si>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</si>
  <si>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</si>
  <si>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</si>
  <si>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</si>
  <si>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</si>
  <si>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</si>
  <si>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</si>
  <si>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</si>
  <si>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</si>
  <si>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</si>
  <si>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</si>
  <si>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</si>
  <si>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</si>
  <si>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</si>
  <si>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</si>
  <si>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</si>
  <si>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</si>
  <si>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</si>
  <si>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</si>
  <si>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</si>
  <si>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</si>
  <si>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</si>
  <si>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</si>
  <si>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</si>
  <si>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</si>
  <si>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</si>
  <si>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</si>
  <si>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</si>
  <si>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</si>
  <si>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</si>
  <si>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</si>
  <si>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</si>
  <si>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</si>
  <si>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</si>
  <si>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</si>
  <si>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</si>
  <si>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</si>
  <si>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</si>
  <si>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</si>
  <si>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</si>
  <si>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</si>
  <si>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</si>
  <si>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</si>
  <si>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</si>
  <si>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</si>
  <si>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</si>
  <si>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</si>
  <si>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</si>
  <si>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</si>
  <si>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</si>
  <si>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</si>
  <si>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</si>
  <si>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</si>
  <si>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</si>
  <si>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</si>
  <si>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</si>
  <si>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</si>
  <si>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</si>
  <si>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</si>
  <si>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</si>
  <si>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</si>
  <si>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</si>
  <si>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</si>
  <si>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</si>
  <si>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</si>
  <si>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</si>
  <si>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</si>
  <si>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</si>
  <si>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</si>
  <si>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</si>
  <si>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</si>
  <si>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</si>
  <si>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</si>
  <si>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</si>
  <si>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</si>
  <si>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</si>
  <si>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</si>
  <si>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</si>
  <si>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</si>
  <si>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</si>
  <si>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</si>
  <si>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</si>
  <si>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</si>
  <si>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</si>
  <si>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</si>
  <si>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</si>
  <si>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</si>
  <si>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</si>
  <si>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</si>
  <si>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</si>
  <si>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</si>
  <si>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</si>
  <si>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</si>
  <si>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</si>
  <si>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</si>
  <si>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</si>
  <si>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</si>
  <si>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</si>
  <si>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</si>
  <si>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</si>
  <si>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</si>
  <si>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</si>
  <si>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</si>
  <si>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</si>
  <si>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</si>
  <si>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</si>
  <si>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</si>
  <si>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</si>
  <si>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</si>
  <si>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</si>
  <si>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</si>
  <si>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</si>
  <si>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</si>
  <si>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</si>
  <si>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</si>
  <si>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</si>
  <si>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</si>
  <si>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</si>
  <si>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</si>
  <si>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</si>
  <si>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</si>
  <si>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</si>
  <si>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</si>
  <si>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</si>
  <si>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</si>
  <si>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</si>
  <si>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</si>
  <si>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</si>
  <si>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</si>
  <si>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</si>
  <si>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</si>
  <si>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</si>
  <si>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</si>
  <si>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</si>
  <si>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</si>
  <si>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</si>
  <si>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</si>
  <si>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</si>
  <si>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</si>
  <si>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</si>
  <si>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</si>
  <si>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</si>
  <si>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</si>
  <si>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</si>
  <si>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</si>
  <si>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</si>
  <si>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</si>
  <si>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</si>
  <si>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</si>
  <si>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</si>
  <si>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</si>
  <si>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</si>
  <si>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</si>
  <si>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</si>
  <si>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</si>
  <si>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</si>
  <si>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</si>
  <si>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</si>
  <si>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</si>
  <si>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</si>
  <si>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</si>
  <si>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</si>
  <si>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</si>
  <si>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</si>
  <si>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</si>
  <si>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</si>
  <si>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</si>
  <si>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</si>
  <si>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</si>
  <si>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</si>
  <si>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</si>
  <si>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</si>
  <si>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</si>
  <si>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</si>
  <si>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</si>
  <si>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</si>
  <si>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</si>
  <si>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</si>
  <si>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</si>
  <si>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</si>
  <si>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</si>
  <si>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</si>
  <si>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</si>
  <si>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</si>
  <si>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</si>
  <si>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</si>
  <si>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</si>
  <si>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</si>
  <si>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</si>
  <si>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</si>
  <si>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</si>
  <si>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</si>
  <si>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</si>
  <si>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</si>
  <si>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</si>
  <si>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</si>
  <si>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</si>
  <si>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</si>
  <si>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</si>
  <si>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</si>
  <si>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</si>
  <si>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</si>
  <si>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</si>
  <si>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</si>
  <si>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</si>
  <si>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</si>
  <si>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</si>
  <si>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</si>
  <si>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</si>
  <si>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</si>
  <si>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</si>
  <si>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</si>
  <si>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</si>
  <si>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</si>
  <si>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</si>
  <si>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</si>
  <si>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</si>
  <si>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</si>
  <si>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</si>
  <si>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</si>
  <si>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</si>
  <si>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</si>
  <si>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</si>
  <si>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</si>
  <si>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</si>
  <si>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</si>
  <si>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</si>
  <si>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</si>
  <si>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</si>
  <si>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</si>
  <si>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</si>
  <si>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</si>
  <si>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</si>
  <si>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</si>
  <si>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</si>
  <si>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</si>
  <si>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</si>
  <si>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</si>
  <si>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</si>
  <si>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</si>
  <si>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</si>
  <si>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</si>
  <si>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</si>
  <si>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</si>
  <si>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</si>
  <si>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</si>
  <si>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</si>
  <si>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</si>
  <si>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</si>
  <si>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</si>
  <si>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</si>
  <si>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</si>
  <si>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</si>
  <si>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</si>
  <si>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</si>
  <si>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</si>
  <si>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</si>
  <si>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</si>
  <si>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</si>
  <si>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</si>
  <si>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</si>
  <si>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</si>
  <si>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</si>
  <si>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</si>
  <si>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</si>
  <si>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</si>
  <si>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</si>
  <si>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</si>
  <si>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</si>
  <si>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</si>
  <si>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</si>
  <si>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</si>
  <si>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</si>
  <si>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</si>
  <si>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</si>
  <si>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</si>
  <si>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</si>
  <si>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</si>
  <si>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</si>
  <si>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</si>
  <si>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</si>
  <si>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</si>
  <si>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</si>
  <si>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</si>
  <si>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</si>
  <si>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</si>
  <si>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</si>
  <si>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</si>
  <si>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</si>
  <si>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</si>
  <si>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</si>
  <si>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</si>
  <si>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</si>
  <si>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</si>
  <si>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</si>
  <si>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</si>
  <si>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</si>
  <si>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</si>
  <si>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</si>
  <si>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</si>
  <si>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</si>
  <si>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</si>
  <si>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</si>
  <si>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</si>
  <si>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</si>
  <si>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</si>
  <si>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</si>
  <si>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</si>
  <si>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</si>
  <si>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</si>
  <si>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</si>
  <si>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</si>
  <si>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</si>
  <si>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</si>
  <si>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</si>
  <si>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</si>
  <si>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</si>
  <si>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</si>
  <si>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</si>
  <si>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</si>
  <si>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</si>
  <si>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</si>
  <si>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</si>
  <si>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</si>
  <si>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</si>
  <si>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</si>
  <si>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</si>
  <si>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</si>
  <si>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</si>
  <si>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</si>
  <si>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</si>
  <si>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</si>
  <si>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</si>
  <si>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</si>
  <si>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</si>
  <si>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</si>
  <si>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</si>
  <si>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</si>
  <si>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</si>
  <si>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</si>
  <si>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</si>
  <si>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</si>
  <si>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</si>
  <si>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</si>
  <si>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</si>
  <si>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</si>
  <si>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</si>
  <si>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</si>
  <si>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</si>
  <si>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</si>
  <si>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</si>
  <si>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</si>
  <si>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</si>
  <si>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</si>
  <si>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</si>
  <si>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</si>
  <si>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</si>
  <si>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</si>
  <si>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</si>
  <si>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</si>
  <si>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</si>
  <si>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</si>
  <si>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</si>
  <si>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</si>
  <si>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</si>
  <si>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</si>
  <si>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</si>
  <si>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</si>
  <si>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</si>
  <si>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</si>
  <si>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</si>
  <si>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</si>
  <si>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</si>
  <si>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</si>
  <si>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</si>
  <si>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</si>
  <si>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</si>
  <si>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</si>
  <si>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</si>
  <si>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</si>
  <si>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</si>
  <si>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</si>
  <si>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</si>
  <si>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</si>
  <si>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</si>
  <si>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</si>
  <si>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</si>
  <si>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</si>
  <si>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</si>
  <si>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</si>
  <si>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</si>
  <si>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</si>
  <si>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</si>
  <si>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</si>
  <si>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</si>
  <si>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</si>
  <si>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</si>
  <si>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</si>
  <si>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</si>
  <si>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</si>
  <si>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</si>
  <si>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</si>
  <si>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</si>
  <si>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</si>
  <si>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</si>
  <si>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</si>
  <si>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</si>
  <si>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</si>
  <si>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</si>
  <si>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</si>
  <si>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</si>
  <si>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</si>
  <si>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</si>
  <si>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</si>
  <si>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</si>
  <si>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</si>
  <si>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</si>
  <si>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</si>
  <si>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</si>
  <si>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</si>
  <si>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</si>
  <si>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</si>
  <si>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</si>
  <si>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</si>
  <si>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</si>
  <si>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</si>
  <si>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</si>
  <si>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</si>
  <si>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</si>
  <si>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</si>
  <si>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</si>
  <si>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</si>
  <si>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</si>
  <si>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</si>
  <si>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</si>
  <si>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</si>
  <si>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</si>
  <si>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</si>
  <si>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</si>
  <si>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</si>
  <si>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</si>
  <si>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</si>
  <si>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</si>
  <si>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</si>
  <si>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</si>
  <si>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</si>
  <si>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</si>
  <si>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</si>
  <si>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</si>
  <si>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</si>
  <si>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</si>
  <si>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</si>
  <si>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</si>
  <si>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</si>
  <si>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</si>
  <si>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</si>
  <si>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</si>
  <si>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</si>
  <si>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</si>
  <si>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</si>
  <si>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</si>
  <si>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</si>
  <si>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</si>
  <si>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</si>
  <si>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</si>
  <si>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</si>
  <si>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</si>
  <si>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</si>
  <si>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</si>
  <si>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</si>
  <si>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</si>
  <si>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</si>
  <si>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</si>
  <si>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</si>
  <si>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</si>
  <si>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</si>
  <si>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</si>
  <si>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</si>
  <si>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</si>
  <si>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</si>
  <si>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</si>
  <si>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</si>
  <si>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</si>
  <si>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</si>
  <si>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</si>
  <si>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</si>
  <si>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</si>
  <si>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</si>
  <si>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</si>
  <si>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</si>
  <si>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</si>
  <si>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</si>
  <si>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</si>
  <si>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</si>
  <si>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</si>
  <si>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</si>
  <si>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</si>
  <si>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</si>
  <si>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</si>
  <si>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</si>
  <si>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</si>
  <si>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</si>
  <si>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</si>
  <si>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</si>
  <si>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</si>
  <si>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</si>
  <si>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</si>
  <si>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</si>
  <si>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</si>
  <si>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</si>
  <si>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</si>
  <si>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</si>
  <si>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</si>
  <si>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</si>
  <si>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</si>
  <si>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</si>
  <si>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</si>
  <si>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</si>
  <si>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</si>
  <si>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</si>
  <si>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</si>
  <si>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</si>
  <si>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</si>
  <si>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</si>
  <si>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</si>
  <si>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</si>
  <si>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</si>
  <si>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</si>
  <si>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</si>
  <si>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</si>
  <si>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</si>
  <si>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</si>
  <si>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</si>
  <si>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</si>
  <si>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</si>
  <si>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</si>
  <si>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</si>
  <si>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</si>
  <si>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</si>
  <si>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</si>
  <si>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</si>
  <si>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</si>
  <si>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</si>
  <si>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</si>
  <si>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</si>
  <si>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</si>
  <si>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</si>
  <si>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</si>
  <si>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</si>
  <si>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</si>
  <si>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</si>
  <si>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</si>
  <si>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</si>
  <si>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</si>
  <si>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</si>
  <si>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</si>
  <si>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</si>
  <si>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</si>
  <si>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</si>
  <si>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</si>
  <si>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</si>
  <si>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</si>
  <si>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</si>
  <si>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</si>
  <si>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</si>
  <si>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</si>
  <si>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</si>
  <si>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</si>
  <si>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</si>
  <si>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</si>
  <si>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</si>
  <si>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</si>
  <si>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</si>
  <si>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</si>
  <si>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</si>
  <si>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</si>
  <si>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</si>
  <si>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</si>
  <si>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</si>
  <si>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</si>
  <si>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</si>
  <si>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</si>
  <si>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</si>
  <si>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</si>
  <si>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</si>
  <si>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</si>
  <si>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</si>
  <si>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</si>
  <si>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</si>
  <si>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</si>
  <si>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</si>
  <si>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</si>
  <si>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</si>
  <si>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</si>
  <si>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</si>
  <si>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</si>
  <si>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</si>
  <si>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</si>
  <si>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</si>
  <si>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</si>
  <si>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</si>
  <si>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</si>
  <si>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</si>
  <si>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</si>
  <si>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</si>
  <si>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</si>
  <si>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</si>
  <si>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</si>
  <si>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</si>
  <si>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</si>
  <si>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</si>
  <si>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</si>
  <si>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</si>
  <si>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</si>
  <si>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</si>
  <si>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</si>
  <si>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</si>
  <si>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</si>
  <si>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</si>
  <si>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</si>
  <si>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</si>
  <si>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</si>
  <si>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</si>
  <si>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</si>
  <si>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</si>
  <si>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</si>
  <si>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</si>
  <si>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</si>
  <si>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</si>
  <si>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</si>
  <si>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</si>
  <si>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</si>
  <si>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</si>
  <si>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</si>
  <si>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</si>
  <si>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</si>
  <si>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</si>
  <si>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</si>
  <si>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</si>
  <si>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</si>
  <si>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</si>
  <si>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</si>
  <si>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</si>
  <si>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</si>
  <si>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</si>
  <si>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</si>
  <si>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</si>
  <si>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</si>
  <si>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</si>
  <si>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</si>
  <si>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</si>
  <si>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</si>
  <si>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</si>
  <si>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</si>
  <si>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</si>
  <si>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</si>
  <si>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</si>
  <si>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</si>
  <si>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</si>
  <si>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</si>
  <si>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</si>
  <si>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</si>
  <si>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</si>
  <si>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</si>
  <si>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</si>
  <si>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</si>
  <si>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</si>
  <si>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</si>
  <si>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</si>
  <si>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</si>
  <si>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</si>
  <si>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</si>
  <si>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</si>
  <si>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</si>
  <si>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</si>
  <si>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</si>
  <si>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</si>
  <si>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</si>
  <si>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</si>
  <si>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</si>
  <si>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</si>
  <si>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</si>
  <si>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</si>
  <si>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</si>
  <si>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</si>
  <si>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</si>
  <si>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</si>
  <si>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</si>
  <si>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</si>
  <si>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</si>
  <si>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</si>
  <si>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</si>
  <si>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</si>
  <si>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</si>
  <si>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</si>
  <si>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</si>
  <si>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</si>
  <si>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</si>
  <si>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</si>
  <si>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</si>
  <si>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</si>
  <si>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</si>
  <si>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</si>
  <si>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</si>
  <si>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</si>
  <si>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</si>
  <si>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</si>
  <si>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</si>
  <si>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</si>
  <si>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</si>
  <si>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</si>
  <si>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</si>
  <si>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</si>
  <si>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</si>
  <si>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</si>
  <si>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</si>
  <si>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</si>
  <si>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</si>
  <si>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</si>
  <si>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</si>
  <si>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</si>
  <si>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</si>
  <si>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</si>
  <si>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</si>
  <si>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</si>
  <si>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</si>
  <si>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</si>
  <si>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</si>
  <si>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</si>
  <si>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</si>
  <si>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</si>
  <si>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</si>
  <si>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</si>
  <si>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</si>
  <si>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</si>
  <si>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</si>
  <si>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</si>
  <si>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</si>
  <si>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</si>
  <si>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</si>
  <si>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</si>
  <si>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</si>
  <si>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</si>
  <si>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</si>
  <si>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</si>
  <si>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</si>
  <si>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</si>
  <si>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</si>
  <si>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</si>
  <si>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</si>
  <si>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</si>
  <si>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</si>
  <si>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</si>
  <si>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</si>
  <si>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</si>
  <si>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</si>
  <si>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</si>
  <si>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</si>
  <si>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</si>
  <si>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</si>
  <si>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</si>
  <si>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</si>
  <si>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</si>
  <si>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</si>
  <si>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</si>
  <si>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</si>
  <si>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</si>
  <si>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</si>
  <si>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</si>
  <si>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</si>
  <si>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</si>
  <si>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</si>
  <si>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</si>
  <si>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</si>
  <si>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</si>
  <si>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</si>
  <si>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</si>
  <si>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</si>
  <si>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</si>
  <si>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</si>
  <si>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</si>
  <si>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</si>
  <si>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</si>
  <si>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</si>
  <si>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</si>
  <si>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</si>
  <si>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</si>
  <si>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</si>
  <si>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</si>
  <si>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</si>
  <si>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</si>
  <si>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</si>
  <si>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</si>
  <si>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</si>
  <si>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</si>
  <si>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</si>
  <si>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</si>
  <si>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</si>
  <si>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</si>
  <si>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</si>
  <si>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</si>
  <si>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</si>
  <si>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</si>
  <si>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</si>
  <si>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</si>
  <si>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</si>
  <si>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</si>
  <si>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</si>
  <si>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</si>
  <si>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</si>
  <si>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</si>
  <si>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</si>
  <si>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</si>
  <si>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</si>
  <si>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</si>
  <si>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</si>
  <si>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</si>
  <si>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</si>
  <si>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</si>
  <si>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</si>
  <si>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</si>
  <si>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</si>
  <si>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</si>
  <si>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</si>
  <si>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</si>
  <si>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</si>
  <si>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</si>
  <si>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</si>
  <si>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</si>
  <si>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</si>
  <si>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</si>
  <si>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</si>
  <si>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</si>
  <si>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</si>
  <si>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</si>
  <si>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</si>
  <si>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</si>
  <si>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</si>
  <si>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</si>
  <si>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</si>
  <si>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</si>
  <si>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</si>
  <si>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</si>
  <si>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</si>
  <si>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</si>
  <si>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</si>
  <si>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</si>
  <si>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</si>
  <si>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</si>
  <si>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</si>
  <si>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</si>
  <si>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</si>
  <si>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</si>
  <si>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</si>
  <si>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</si>
  <si>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</si>
  <si>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</si>
  <si>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</si>
  <si>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</si>
  <si>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</si>
  <si>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</si>
  <si>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</si>
  <si>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</si>
  <si>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</si>
  <si>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</si>
  <si>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</si>
  <si>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</si>
  <si>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</si>
  <si>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</si>
  <si>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</si>
  <si>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</si>
  <si>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</si>
  <si>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</si>
  <si>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</si>
  <si>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</si>
  <si>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</si>
  <si>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</si>
  <si>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</si>
  <si>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</si>
  <si>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</si>
  <si>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</si>
  <si>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</si>
  <si>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</si>
  <si>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</si>
  <si>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</si>
  <si>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</si>
  <si>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</si>
  <si>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</si>
  <si>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</si>
  <si>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</si>
  <si>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</si>
  <si>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</si>
  <si>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</si>
  <si>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</si>
  <si>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</si>
  <si>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</si>
  <si>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</si>
  <si>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</si>
  <si>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</si>
  <si>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</si>
  <si>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</si>
  <si>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</si>
  <si>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</si>
  <si>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</si>
  <si>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</si>
  <si>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</si>
  <si>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</si>
  <si>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</si>
  <si>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</si>
  <si>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</si>
  <si>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</si>
  <si>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</si>
  <si>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</si>
  <si>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</si>
  <si>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</si>
  <si>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</si>
  <si>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</si>
  <si>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</si>
  <si>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</si>
  <si>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</si>
  <si>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</si>
  <si>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</si>
  <si>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</si>
  <si>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</si>
  <si>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</si>
  <si>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</si>
  <si>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</si>
  <si>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</si>
  <si>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</si>
  <si>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</si>
  <si>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</si>
  <si>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</si>
  <si>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</si>
  <si>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</si>
  <si>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</si>
  <si>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</si>
  <si>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</si>
  <si>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</si>
  <si>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</si>
  <si>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</si>
  <si>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</si>
  <si>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</si>
  <si>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</si>
  <si>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</si>
  <si>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</si>
  <si>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</si>
  <si>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</si>
  <si>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</si>
  <si>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</si>
  <si>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</si>
  <si>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</si>
  <si>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</si>
  <si>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</si>
  <si>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</si>
  <si>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</si>
  <si>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</si>
  <si>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</si>
  <si>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</si>
  <si>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</si>
  <si>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</si>
  <si>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</si>
  <si>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</si>
  <si>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</si>
  <si>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</si>
  <si>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</si>
  <si>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</si>
  <si>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</si>
  <si>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</si>
  <si>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</si>
  <si>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</si>
  <si>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</si>
  <si>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</si>
  <si>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</si>
  <si>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</si>
  <si>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</si>
  <si>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</si>
  <si>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</si>
  <si>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</si>
  <si>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</si>
  <si>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</si>
  <si>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</si>
  <si>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</si>
  <si>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</si>
  <si>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</si>
  <si>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</si>
  <si>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</si>
  <si>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</si>
  <si>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</si>
  <si>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</si>
  <si>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</si>
  <si>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</si>
  <si>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</si>
  <si>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</si>
  <si>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</si>
  <si>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</si>
  <si>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</si>
  <si>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</si>
  <si>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</si>
  <si>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</si>
  <si>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</si>
  <si>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</si>
  <si>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</si>
  <si>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</si>
  <si>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</si>
  <si>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</si>
  <si>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</si>
  <si>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</si>
  <si>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</si>
  <si>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</si>
  <si>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</si>
  <si>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</si>
  <si>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</si>
  <si>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</si>
  <si>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</si>
  <si>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</si>
  <si>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</si>
  <si>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</si>
  <si>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</si>
  <si>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</si>
  <si>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</si>
  <si>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</si>
  <si>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</si>
  <si>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</si>
  <si>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</si>
  <si>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</si>
  <si>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</si>
  <si>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</si>
  <si>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</si>
  <si>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</si>
  <si>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</si>
  <si>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</si>
  <si>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</si>
  <si>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</si>
  <si>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</si>
  <si>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</si>
  <si>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</si>
  <si>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</si>
  <si>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</si>
  <si>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</si>
  <si>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</si>
  <si>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</si>
  <si>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</si>
  <si>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</si>
  <si>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</si>
  <si>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</si>
  <si>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</si>
  <si>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</si>
  <si>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</si>
  <si>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</si>
  <si>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</si>
  <si>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</si>
  <si>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</si>
  <si>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</si>
  <si>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</si>
  <si>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</si>
  <si>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</si>
  <si>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</si>
  <si>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</si>
  <si>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</si>
  <si>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</si>
  <si>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</si>
  <si>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</si>
  <si>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</si>
  <si>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</si>
  <si>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</si>
  <si>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</si>
  <si>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</si>
  <si>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</si>
  <si>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</si>
  <si>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</si>
  <si>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</si>
  <si>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</si>
  <si>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</si>
  <si>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</si>
  <si>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</si>
  <si>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</si>
  <si>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</si>
  <si>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</si>
  <si>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</si>
  <si>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</si>
  <si>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</si>
  <si>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</si>
  <si>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</si>
  <si>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</si>
  <si>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</si>
  <si>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</si>
  <si>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</si>
  <si>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</si>
  <si>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</si>
  <si>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</si>
  <si>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</si>
  <si>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</si>
  <si>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</si>
  <si>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</si>
  <si>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</si>
  <si>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</si>
  <si>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</si>
  <si>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</si>
  <si>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</si>
  <si>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</si>
  <si>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</si>
  <si>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</si>
  <si>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</si>
  <si>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</si>
  <si>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</si>
  <si>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</si>
  <si>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</si>
  <si>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</si>
  <si>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</si>
  <si>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</si>
  <si>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</si>
  <si>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</si>
  <si>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</si>
  <si>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</si>
  <si>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</si>
  <si>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</si>
  <si>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</si>
  <si>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</si>
  <si>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</si>
  <si>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</si>
  <si>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</si>
  <si>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</si>
  <si>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</si>
  <si>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</si>
  <si>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</si>
  <si>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</si>
  <si>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</si>
  <si>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</si>
  <si>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</si>
  <si>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</si>
  <si>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</si>
  <si>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</si>
  <si>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</si>
  <si>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</si>
  <si>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</si>
  <si>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</si>
  <si>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</si>
  <si>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</si>
  <si>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</si>
  <si>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</si>
  <si>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</si>
  <si>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</si>
  <si>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</si>
  <si>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</si>
  <si>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</si>
  <si>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</si>
  <si>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</si>
  <si>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</si>
  <si>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</si>
  <si>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</si>
  <si>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</si>
  <si>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</si>
  <si>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</si>
  <si>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</si>
  <si>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</si>
  <si>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</si>
  <si>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</si>
  <si>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</si>
  <si>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</si>
  <si>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</si>
  <si>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</si>
  <si>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</si>
  <si>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</si>
  <si>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</si>
  <si>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</si>
  <si>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</si>
  <si>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</si>
  <si>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</si>
  <si>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</si>
  <si>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</si>
  <si>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</si>
  <si>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</si>
  <si>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</si>
  <si>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</si>
  <si>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</si>
  <si>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</si>
  <si>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</si>
  <si>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</si>
  <si>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</si>
  <si>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</si>
  <si>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</si>
  <si>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</si>
  <si>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</si>
  <si>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</si>
  <si>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</si>
  <si>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</si>
  <si>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</si>
  <si>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</si>
  <si>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</si>
  <si>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</si>
  <si>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</si>
  <si>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</si>
  <si>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</si>
  <si>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</si>
  <si>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</si>
  <si>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</si>
  <si>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</si>
  <si>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</si>
  <si>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</si>
  <si>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</si>
  <si>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</si>
  <si>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</si>
  <si>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</si>
  <si>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</si>
  <si>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</si>
  <si>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</si>
  <si>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</si>
  <si>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</si>
  <si>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</si>
  <si>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</si>
  <si>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</si>
  <si>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</si>
  <si>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</si>
  <si>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</si>
  <si>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</si>
  <si>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</si>
  <si>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</si>
  <si>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</si>
  <si>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</si>
  <si>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</si>
  <si>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</si>
  <si>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</si>
  <si>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</si>
  <si>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</si>
  <si>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</si>
  <si>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</si>
  <si>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</si>
  <si>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</si>
  <si>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</si>
  <si>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</si>
  <si>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</si>
  <si>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</si>
  <si>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</si>
  <si>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</si>
  <si>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</si>
  <si>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</si>
  <si>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</si>
  <si>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</si>
  <si>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</si>
  <si>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</si>
  <si>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</si>
  <si>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</si>
  <si>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</si>
  <si>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</si>
  <si>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</si>
  <si>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</si>
  <si>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</si>
  <si>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</si>
  <si>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</si>
  <si>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</si>
  <si>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</si>
  <si>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</si>
  <si>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</si>
  <si>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</si>
  <si>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</si>
  <si>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</si>
  <si>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</si>
  <si>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</si>
  <si>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</si>
  <si>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</si>
  <si>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</si>
  <si>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</si>
  <si>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</si>
  <si>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</si>
  <si>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</si>
  <si>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</si>
  <si>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</si>
  <si>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</si>
  <si>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</si>
  <si>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</si>
  <si>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</si>
  <si>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</si>
  <si>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</si>
  <si>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</si>
  <si>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</si>
  <si>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</si>
  <si>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</si>
  <si>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</si>
  <si>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</si>
  <si>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</si>
  <si>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</si>
  <si>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</si>
  <si>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</si>
  <si>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</si>
  <si>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</si>
  <si>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</si>
  <si>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</si>
  <si>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</si>
  <si>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</si>
  <si>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</si>
  <si>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</si>
  <si>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</si>
  <si>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</si>
  <si>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</si>
  <si>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</si>
  <si>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</si>
  <si>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</si>
  <si>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</si>
  <si>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</si>
  <si>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</si>
  <si>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</si>
  <si>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</si>
  <si>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</si>
  <si>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</si>
  <si>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</si>
  <si>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</si>
  <si>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</si>
  <si>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</si>
  <si>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</si>
  <si>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</si>
  <si>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</si>
  <si>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</si>
  <si>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</si>
  <si>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</si>
  <si>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</si>
  <si>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</si>
  <si>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</si>
  <si>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</si>
  <si>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</si>
  <si>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</si>
  <si>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</si>
  <si>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</si>
  <si>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</si>
  <si>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</si>
  <si>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</si>
  <si>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</si>
  <si>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</si>
  <si>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</si>
  <si>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</si>
  <si>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</si>
  <si>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</si>
  <si>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</si>
  <si>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</si>
  <si>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</si>
  <si>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</si>
  <si>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</si>
  <si>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</si>
  <si>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</si>
  <si>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</si>
  <si>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</si>
  <si>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</si>
  <si>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</si>
  <si>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</si>
  <si>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</si>
  <si>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</si>
  <si>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</si>
  <si>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</si>
  <si>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</si>
  <si>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</si>
  <si>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</si>
  <si>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</si>
  <si>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</si>
  <si>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</si>
  <si>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</si>
  <si>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</si>
  <si>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</si>
  <si>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</si>
  <si>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</si>
  <si>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</si>
  <si>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</si>
  <si>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</si>
  <si>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</si>
  <si>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</si>
  <si>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</si>
  <si>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</si>
  <si>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</si>
  <si>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</si>
  <si>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</si>
  <si>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</si>
  <si>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</si>
  <si>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</si>
  <si>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</si>
  <si>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</si>
  <si>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</si>
  <si>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</si>
  <si>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</si>
  <si>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</si>
  <si>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</si>
  <si>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</si>
  <si>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</si>
  <si>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</si>
  <si>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</si>
  <si>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</si>
  <si>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</si>
  <si>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</si>
  <si>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</si>
  <si>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</si>
  <si>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</si>
  <si>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</si>
  <si>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</si>
  <si>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</si>
  <si>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</si>
  <si>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</si>
  <si>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</si>
  <si>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</si>
  <si>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</si>
  <si>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</si>
  <si>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</si>
  <si>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</si>
  <si>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</si>
  <si>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</si>
  <si>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</si>
  <si>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</si>
  <si>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</si>
  <si>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</si>
  <si>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</si>
  <si>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</si>
  <si>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</si>
  <si>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</si>
  <si>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</si>
  <si>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</si>
  <si>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</si>
  <si>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</si>
  <si>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</si>
  <si>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</si>
  <si>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</si>
  <si>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</si>
  <si>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</si>
  <si>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</si>
  <si>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</si>
  <si>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</si>
  <si>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</si>
  <si>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</si>
  <si>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</si>
  <si>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</si>
  <si>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</si>
  <si>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</si>
  <si>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</si>
  <si>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</si>
  <si>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</si>
  <si>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</si>
  <si>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</si>
  <si>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</si>
  <si>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</si>
  <si>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</si>
  <si>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</si>
  <si>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</si>
  <si>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</si>
  <si>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</si>
  <si>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</si>
  <si>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</si>
  <si>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</si>
  <si>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</si>
  <si>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</si>
  <si>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</si>
  <si>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</si>
  <si>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</si>
  <si>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</si>
  <si>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</si>
  <si>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</si>
  <si>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</si>
  <si>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</si>
  <si>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</si>
  <si>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</si>
  <si>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</si>
  <si>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</si>
  <si>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</si>
  <si>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</si>
  <si>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</si>
  <si>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</si>
  <si>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</si>
  <si>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</si>
  <si>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</si>
  <si>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</si>
  <si>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</si>
  <si>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</si>
  <si>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</si>
  <si>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</si>
  <si>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</si>
  <si>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</si>
  <si>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</si>
  <si>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</si>
  <si>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</si>
  <si>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</si>
  <si>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</si>
  <si>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</si>
  <si>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</si>
  <si>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</si>
  <si>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</si>
  <si>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</si>
  <si>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</si>
  <si>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</si>
  <si>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</si>
  <si>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</si>
  <si>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</si>
  <si>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</si>
  <si>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</si>
  <si>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</si>
  <si>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</si>
  <si>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</si>
  <si>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</si>
  <si>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</si>
  <si>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</si>
  <si>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</si>
  <si>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</si>
  <si>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</si>
  <si>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</si>
  <si>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</si>
  <si>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</si>
  <si>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</si>
  <si>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</si>
  <si>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</si>
  <si>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</si>
  <si>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</si>
  <si>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</si>
  <si>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</si>
  <si>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</si>
  <si>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</si>
  <si>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</si>
  <si>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</si>
  <si>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</si>
  <si>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</si>
  <si>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</si>
  <si>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</si>
  <si>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</si>
  <si>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</si>
  <si>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</si>
  <si>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</si>
  <si>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</si>
  <si>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</si>
  <si>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</si>
  <si>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</si>
  <si>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</si>
  <si>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</si>
  <si>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</si>
  <si>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</si>
  <si>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</si>
  <si>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</si>
  <si>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</si>
  <si>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</si>
  <si>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</si>
  <si>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</si>
  <si>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</si>
  <si>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</si>
  <si>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</si>
  <si>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</si>
  <si>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</si>
  <si>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</si>
  <si>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</si>
  <si>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</si>
  <si>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</si>
  <si>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</si>
  <si>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</si>
  <si>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</si>
  <si>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</si>
  <si>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</si>
  <si>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</si>
  <si>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</si>
  <si>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</si>
  <si>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</si>
  <si>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</si>
  <si>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</si>
  <si>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</si>
  <si>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</si>
  <si>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</si>
  <si>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</si>
  <si>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</si>
  <si>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</si>
  <si>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</si>
  <si>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</si>
  <si>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</si>
  <si>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</si>
  <si>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</si>
  <si>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</si>
  <si>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</si>
  <si>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</si>
  <si>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</si>
  <si>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</si>
  <si>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</si>
  <si>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</si>
  <si>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</si>
  <si>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</si>
  <si>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</si>
  <si>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</si>
  <si>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</si>
  <si>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</si>
  <si>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</si>
  <si>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</si>
  <si>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</si>
  <si>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</si>
  <si>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</si>
  <si>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</si>
  <si>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</si>
  <si>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</si>
  <si>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</si>
  <si>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</si>
  <si>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</si>
  <si>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</si>
  <si>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</si>
  <si>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</si>
  <si>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</si>
  <si>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</si>
  <si>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</si>
  <si>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</si>
  <si>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</si>
  <si>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</si>
  <si>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</si>
  <si>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</si>
  <si>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</si>
  <si>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</si>
  <si>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</si>
  <si>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</si>
  <si>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</si>
  <si>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</si>
  <si>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</si>
  <si>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</si>
  <si>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</si>
  <si>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</si>
  <si>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</si>
  <si>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</si>
  <si>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</si>
  <si>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</si>
  <si>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</si>
  <si>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</si>
  <si>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</si>
  <si>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</si>
  <si>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</si>
  <si>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</si>
  <si>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</si>
  <si>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</si>
  <si>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</si>
  <si>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</si>
  <si>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</si>
  <si>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</si>
  <si>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</si>
  <si>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</si>
  <si>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</si>
  <si>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</si>
  <si>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</si>
  <si>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</si>
  <si>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</si>
  <si>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</si>
  <si>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</si>
  <si>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</si>
  <si>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</si>
  <si>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</si>
  <si>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</si>
  <si>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</si>
  <si>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</si>
  <si>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</si>
  <si>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</si>
  <si>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</si>
  <si>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</si>
  <si>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</si>
  <si>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</si>
  <si>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</si>
  <si>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</si>
  <si>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</si>
  <si>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</si>
  <si>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</si>
  <si>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</si>
  <si>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</si>
  <si>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</si>
  <si>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</si>
  <si>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</si>
  <si>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</si>
  <si>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</si>
  <si>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</si>
  <si>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</si>
  <si>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</si>
  <si>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</si>
  <si>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</si>
  <si>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</si>
  <si>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</si>
  <si>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</si>
  <si>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</si>
  <si>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</si>
  <si>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</si>
  <si>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</si>
  <si>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</si>
  <si>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</si>
  <si>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</si>
  <si>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</si>
  <si>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</si>
  <si>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</si>
  <si>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</si>
  <si>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</si>
  <si>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</si>
  <si>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</si>
  <si>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</si>
  <si>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</si>
  <si>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</si>
  <si>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</si>
  <si>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</si>
  <si>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</si>
  <si>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</si>
  <si>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</si>
  <si>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</si>
  <si>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</si>
  <si>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</si>
  <si>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</si>
  <si>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</si>
  <si>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</si>
  <si>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</si>
  <si>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</si>
  <si>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</si>
  <si>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</si>
  <si>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</si>
  <si>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</si>
  <si>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</si>
  <si>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</si>
  <si>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</si>
  <si>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</si>
  <si>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</si>
  <si>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</si>
  <si>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</si>
  <si>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</si>
  <si>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</si>
  <si>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</si>
  <si>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</si>
  <si>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</si>
  <si>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</si>
  <si>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</si>
  <si>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</si>
  <si>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</si>
  <si>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</si>
  <si>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</si>
  <si>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</si>
  <si>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</si>
  <si>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</si>
  <si>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</si>
  <si>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</si>
  <si>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</si>
  <si>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</si>
  <si>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</si>
  <si>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</si>
  <si>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</si>
  <si>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</si>
  <si>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</si>
  <si>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</si>
  <si>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</si>
  <si>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</si>
  <si>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</si>
  <si>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</si>
  <si>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</si>
  <si>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</si>
  <si>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</si>
  <si>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</si>
  <si>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</si>
  <si>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</si>
  <si>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</si>
  <si>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</si>
  <si>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</si>
  <si>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</si>
  <si>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</si>
  <si>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</si>
  <si>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</si>
  <si>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</si>
  <si>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</si>
  <si>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</si>
  <si>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</si>
  <si>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</si>
  <si>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</si>
  <si>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</si>
  <si>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</si>
  <si>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</si>
  <si>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</si>
  <si>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</si>
  <si>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</si>
  <si>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</si>
  <si>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</si>
  <si>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</si>
  <si>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</si>
  <si>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</si>
  <si>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</si>
  <si>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</si>
  <si>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</si>
  <si>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</si>
  <si>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</si>
  <si>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</si>
  <si>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</si>
  <si>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</si>
  <si>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</si>
  <si>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</si>
  <si>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</si>
  <si>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</si>
  <si>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</si>
  <si>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</si>
  <si>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</si>
  <si>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</si>
  <si>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</si>
  <si>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</si>
  <si>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</si>
  <si>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</si>
  <si>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</si>
  <si>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</si>
  <si>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</si>
  <si>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</si>
  <si>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</si>
  <si>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</si>
  <si>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</si>
  <si>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</si>
  <si>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</si>
  <si>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</si>
  <si>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</si>
  <si>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</si>
  <si>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</si>
  <si>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</si>
  <si>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</si>
  <si>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</si>
  <si>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</si>
  <si>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</si>
  <si>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</si>
  <si>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</si>
  <si>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</si>
  <si>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</si>
  <si>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</si>
  <si>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</si>
  <si>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</si>
  <si>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</si>
  <si>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</si>
  <si>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</si>
  <si>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</si>
  <si>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</si>
  <si>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</si>
  <si>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</si>
  <si>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</si>
  <si>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</si>
  <si>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</si>
  <si>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</si>
  <si>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</si>
  <si>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</si>
  <si>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</si>
  <si>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</si>
  <si>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</si>
  <si>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</si>
  <si>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</si>
  <si>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</si>
  <si>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</si>
  <si>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</si>
  <si>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</si>
  <si>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</si>
  <si>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</si>
  <si>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</si>
  <si>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</si>
  <si>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</si>
  <si>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</si>
  <si>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</si>
  <si>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</si>
  <si>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</si>
  <si>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</si>
  <si>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</si>
  <si>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</si>
  <si>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</si>
  <si>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</si>
  <si>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</si>
  <si>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</si>
  <si>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</si>
  <si>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</si>
  <si>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</si>
  <si>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</si>
  <si>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</si>
  <si>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</si>
  <si>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</si>
  <si>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</si>
  <si>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</si>
  <si>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</si>
  <si>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</si>
  <si>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</si>
  <si>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</si>
  <si>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</si>
  <si>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</si>
  <si>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</si>
  <si>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</si>
  <si>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</si>
  <si>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</si>
  <si>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</si>
  <si>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</si>
  <si>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</si>
  <si>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</si>
  <si>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</si>
  <si>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</si>
  <si>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</si>
  <si>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</si>
  <si>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</si>
  <si>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</si>
  <si>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</si>
  <si>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</si>
  <si>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</si>
  <si>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</si>
  <si>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</si>
  <si>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</si>
  <si>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</si>
  <si>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</si>
  <si>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</si>
  <si>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</si>
  <si>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</si>
  <si>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</si>
  <si>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</si>
  <si>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</si>
  <si>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</si>
  <si>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</si>
  <si>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</si>
  <si>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</si>
  <si>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</si>
  <si>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</si>
  <si>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</si>
  <si>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</si>
  <si>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</si>
  <si>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</si>
  <si>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</si>
  <si>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</si>
  <si>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</si>
  <si>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</si>
  <si>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</si>
  <si>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</si>
  <si>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</si>
  <si>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</si>
  <si>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</si>
  <si>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</si>
  <si>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</si>
  <si>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</si>
  <si>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</si>
  <si>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</si>
  <si>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</si>
  <si>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</si>
  <si>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</si>
  <si>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</si>
  <si>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</si>
  <si>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</si>
  <si>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</si>
  <si>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</si>
  <si>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</si>
  <si>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</si>
  <si>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</si>
  <si>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</si>
  <si>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</si>
  <si>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</si>
  <si>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</si>
  <si>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</si>
  <si>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</si>
  <si>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</si>
  <si>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</si>
  <si>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</si>
  <si>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</si>
  <si>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</si>
  <si>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</si>
  <si>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</si>
  <si>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</si>
  <si>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</si>
  <si>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</si>
  <si>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</si>
  <si>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</si>
  <si>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</si>
  <si>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</si>
  <si>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</si>
  <si>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</si>
  <si>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</si>
  <si>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</si>
  <si>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</si>
  <si>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</si>
  <si>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</si>
  <si>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</si>
  <si>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</si>
  <si>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</si>
  <si>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</si>
  <si>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</si>
  <si>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</si>
  <si>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</si>
  <si>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</si>
  <si>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</si>
  <si>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</si>
  <si>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</si>
  <si>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</si>
  <si>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</si>
  <si>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</si>
  <si>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</si>
  <si>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</si>
  <si>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</si>
  <si>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</si>
  <si>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</si>
  <si>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</si>
  <si>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</si>
  <si>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</si>
  <si>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</si>
  <si>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</si>
  <si>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</si>
  <si>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</si>
  <si>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</si>
  <si>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</si>
  <si>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</si>
  <si>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</si>
  <si>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</si>
  <si>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</si>
  <si>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</si>
  <si>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</si>
  <si>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</si>
  <si>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</si>
  <si>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</si>
  <si>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</si>
  <si>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</si>
  <si>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</si>
  <si>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</si>
  <si>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</si>
  <si>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</si>
  <si>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</si>
  <si>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</si>
  <si>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</si>
  <si>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</si>
  <si>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</si>
  <si>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</si>
  <si>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</si>
  <si>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</si>
  <si>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</si>
  <si>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</si>
  <si>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</si>
  <si>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</si>
  <si>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</si>
  <si>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</si>
  <si>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</si>
  <si>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</si>
  <si>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</si>
  <si>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</si>
  <si>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</si>
  <si>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</si>
  <si>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</si>
  <si>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</si>
  <si>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</si>
  <si>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</si>
  <si>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</si>
  <si>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</si>
  <si>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</si>
  <si>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</si>
  <si>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</si>
  <si>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</si>
  <si>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</si>
  <si>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</si>
  <si>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</si>
  <si>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</si>
  <si>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</si>
  <si>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</si>
  <si>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</si>
  <si>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</si>
  <si>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</si>
  <si>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</si>
  <si>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</si>
  <si>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</si>
  <si>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</si>
  <si>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</si>
  <si>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</si>
  <si>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</si>
  <si>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</si>
  <si>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</si>
  <si>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</si>
  <si>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</si>
  <si>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</si>
  <si>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</si>
  <si>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</si>
  <si>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</si>
  <si>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</si>
  <si>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</si>
  <si>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</si>
  <si>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</si>
  <si>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</si>
  <si>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</si>
  <si>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</si>
  <si>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</si>
  <si>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</si>
  <si>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</si>
  <si>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</si>
  <si>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</si>
  <si>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</si>
  <si>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</si>
  <si>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</si>
  <si>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</si>
  <si>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</si>
  <si>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</si>
  <si>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</si>
  <si>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</si>
  <si>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</si>
  <si>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</si>
  <si>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</si>
  <si>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</si>
  <si>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</si>
  <si>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</si>
  <si>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</si>
  <si>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</si>
  <si>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</si>
  <si>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</si>
  <si>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</si>
  <si>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</si>
  <si>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</si>
  <si>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</si>
  <si>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</si>
  <si>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</si>
  <si>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</si>
  <si>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</si>
  <si>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</si>
  <si>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</si>
  <si>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</si>
  <si>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</si>
  <si>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</si>
  <si>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</si>
  <si>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</si>
  <si>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</si>
  <si>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</si>
  <si>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</si>
  <si>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</si>
  <si>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</si>
  <si>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</si>
  <si>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</si>
  <si>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</si>
  <si>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</si>
  <si>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</si>
  <si>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</si>
  <si>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</si>
  <si>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</si>
  <si>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</si>
  <si>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</si>
  <si>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</si>
  <si>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</si>
  <si>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</si>
  <si>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</si>
  <si>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</si>
  <si>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</si>
  <si>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</si>
  <si>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</si>
  <si>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</si>
  <si>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</si>
  <si>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</si>
  <si>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</si>
  <si>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</si>
  <si>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</si>
  <si>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</si>
  <si>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</si>
  <si>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</si>
  <si>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</si>
  <si>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</si>
  <si>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</si>
  <si>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</si>
  <si>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</si>
  <si>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</si>
  <si>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</si>
  <si>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</si>
  <si>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</si>
  <si>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</si>
  <si>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</si>
  <si>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</si>
  <si>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</si>
  <si>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</si>
  <si>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</si>
  <si>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</si>
  <si>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</si>
  <si>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</si>
  <si>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</si>
  <si>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</si>
  <si>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</si>
  <si>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</si>
  <si>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</si>
  <si>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</si>
  <si>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</si>
  <si>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</si>
  <si>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</si>
  <si>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</si>
  <si>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</si>
  <si>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</si>
  <si>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</si>
  <si>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</si>
  <si>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</si>
  <si>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</si>
  <si>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</si>
  <si>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</si>
  <si>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</si>
  <si>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</si>
  <si>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</si>
  <si>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</si>
  <si>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</si>
  <si>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</si>
  <si>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</si>
  <si>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</si>
  <si>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</si>
  <si>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</si>
  <si>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</si>
  <si>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</si>
  <si>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</si>
  <si>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</si>
  <si>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</si>
  <si>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</si>
  <si>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</si>
  <si>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</si>
  <si>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</si>
  <si>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</si>
  <si>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</si>
  <si>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</si>
  <si>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</si>
  <si>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</si>
  <si>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</si>
  <si>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</si>
  <si>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</si>
  <si>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</si>
  <si>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</si>
  <si>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</si>
  <si>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</si>
  <si>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</si>
  <si>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</si>
  <si>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</si>
  <si>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</si>
  <si>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</si>
  <si>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</si>
  <si>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</si>
  <si>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</si>
  <si>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</si>
  <si>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</si>
  <si>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</si>
  <si>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</si>
  <si>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</si>
  <si>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</si>
  <si>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</si>
  <si>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</si>
  <si>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</si>
  <si>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</si>
  <si>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</si>
  <si>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</si>
  <si>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</si>
  <si>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</si>
  <si>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</si>
  <si>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</si>
  <si>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</si>
  <si>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</si>
  <si>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</si>
  <si>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</si>
  <si>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</si>
  <si>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</si>
  <si>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</si>
  <si>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</si>
  <si>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</si>
  <si>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</si>
  <si>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</si>
  <si>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</si>
  <si>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</si>
  <si>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</si>
  <si>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</si>
  <si>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</si>
  <si>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</si>
  <si>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</si>
  <si>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</si>
  <si>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</si>
  <si>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</si>
  <si>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</si>
  <si>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</si>
  <si>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</si>
  <si>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</si>
  <si>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</si>
  <si>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</si>
  <si>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</si>
  <si>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</si>
  <si>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</si>
  <si>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</si>
  <si>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</si>
  <si>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</si>
  <si>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</si>
  <si>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</si>
  <si>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</si>
  <si>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</si>
  <si>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</si>
  <si>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</si>
  <si>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</si>
  <si>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</si>
  <si>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</si>
  <si>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</si>
  <si>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</si>
  <si>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</si>
  <si>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</si>
  <si>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</si>
  <si>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</si>
  <si>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</si>
  <si>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</si>
  <si>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</si>
  <si>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</si>
  <si>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</si>
  <si>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</si>
  <si>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</si>
  <si>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</si>
  <si>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</si>
  <si>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</si>
  <si>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</si>
  <si>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</si>
  <si>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</si>
  <si>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</si>
  <si>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</si>
  <si>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</si>
  <si>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</si>
  <si>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</si>
  <si>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</si>
  <si>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</si>
  <si>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</si>
  <si>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</si>
  <si>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</si>
  <si>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</si>
  <si>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</si>
  <si>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</si>
  <si>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</si>
  <si>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</si>
  <si>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</si>
  <si>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</si>
  <si>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</si>
  <si>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</si>
  <si>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</si>
  <si>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</si>
  <si>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</si>
  <si>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</si>
  <si>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</si>
  <si>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</si>
  <si>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</si>
  <si>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</si>
  <si>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</si>
  <si>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</si>
  <si>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</si>
  <si>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</si>
  <si>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</si>
  <si>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</si>
  <si>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</si>
  <si>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</si>
  <si>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</si>
  <si>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</si>
  <si>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</si>
  <si>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</si>
  <si>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</si>
  <si>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</si>
  <si>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</si>
  <si>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</si>
  <si>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</si>
  <si>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</si>
  <si>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</si>
  <si>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</si>
  <si>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</si>
  <si>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</si>
  <si>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</si>
  <si>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</si>
  <si>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</si>
  <si>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</si>
  <si>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</si>
  <si>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</si>
  <si>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</si>
  <si>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</si>
  <si>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</si>
  <si>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</si>
  <si>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</si>
  <si>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</si>
  <si>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</si>
  <si>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</si>
  <si>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</si>
  <si>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</si>
  <si>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</si>
  <si>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</si>
  <si>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</si>
  <si>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</si>
  <si>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</si>
  <si>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</si>
  <si>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</si>
  <si>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</si>
  <si>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</si>
  <si>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</si>
  <si>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</si>
  <si>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</si>
  <si>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</si>
  <si>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</si>
  <si>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</si>
  <si>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</si>
  <si>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</si>
  <si>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</si>
  <si>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</si>
  <si>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</si>
  <si>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</si>
  <si>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</si>
  <si>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</si>
  <si>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</si>
  <si>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</si>
  <si>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</si>
  <si>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</si>
  <si>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</si>
  <si>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</si>
  <si>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</si>
  <si>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</si>
  <si>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</si>
  <si>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</si>
  <si>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</si>
  <si>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</si>
  <si>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</si>
  <si>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</si>
  <si>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</si>
  <si>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</si>
  <si>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</si>
  <si>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</si>
  <si>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</si>
  <si>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</si>
  <si>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</si>
  <si>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</si>
  <si>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</si>
  <si>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</si>
  <si>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</si>
  <si>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</si>
  <si>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</si>
  <si>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</si>
  <si>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</si>
  <si>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</si>
  <si>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</si>
  <si>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</si>
  <si>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</si>
  <si>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</si>
  <si>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</si>
  <si>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</si>
  <si>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</si>
  <si>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</si>
  <si>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</si>
  <si>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</si>
  <si>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</si>
  <si>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</si>
  <si>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</si>
  <si>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</si>
  <si>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</si>
  <si>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</si>
  <si>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</si>
  <si>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</si>
  <si>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</si>
  <si>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</si>
  <si>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</si>
  <si>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</si>
  <si>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</si>
  <si>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</si>
  <si>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</si>
  <si>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</si>
  <si>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</si>
  <si>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</si>
  <si>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</si>
  <si>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</si>
  <si>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</si>
  <si>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</si>
  <si>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</si>
  <si>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</si>
  <si>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</si>
  <si>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</si>
  <si>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</si>
  <si>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</si>
  <si>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</si>
  <si>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</si>
  <si>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</si>
  <si>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</si>
  <si>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</si>
  <si>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</si>
  <si>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</si>
  <si>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</si>
  <si>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</si>
  <si>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</si>
  <si>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</si>
  <si>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</si>
  <si>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</si>
  <si>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</si>
  <si>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</si>
  <si>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</si>
  <si>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</si>
  <si>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</si>
  <si>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</si>
  <si>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</si>
  <si>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</si>
  <si>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</si>
  <si>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</si>
  <si>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</si>
  <si>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</si>
  <si>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</si>
  <si>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</si>
  <si>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</si>
  <si>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</si>
  <si>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</si>
  <si>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</si>
  <si>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</si>
  <si>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</si>
  <si>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</si>
  <si>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</si>
  <si>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</si>
  <si>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</si>
  <si>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</si>
  <si>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</si>
  <si>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</si>
  <si>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</si>
  <si>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</si>
  <si>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</si>
  <si>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</si>
  <si>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</si>
  <si>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</si>
  <si>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</si>
  <si>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</si>
  <si>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</si>
  <si>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</si>
  <si>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</si>
  <si>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</si>
  <si>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</si>
  <si>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</si>
  <si>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</si>
  <si>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</si>
  <si>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</si>
  <si>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</si>
  <si>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</si>
  <si>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</si>
  <si>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</si>
  <si>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</si>
  <si>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</si>
  <si>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</si>
  <si>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</si>
  <si>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</si>
  <si>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</si>
  <si>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</si>
  <si>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</si>
  <si>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</si>
  <si>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</si>
  <si>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</si>
  <si>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</si>
  <si>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</si>
  <si>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</si>
  <si>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</si>
  <si>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</si>
  <si>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</si>
  <si>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</si>
  <si>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</si>
  <si>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</si>
  <si>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</si>
  <si>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</si>
  <si>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</si>
  <si>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</si>
  <si>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</si>
  <si>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</si>
  <si>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</si>
  <si>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</si>
  <si>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</si>
  <si>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</si>
  <si>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</si>
  <si>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</si>
  <si>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</si>
  <si>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</si>
  <si>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</si>
  <si>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</si>
  <si>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</si>
  <si>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</si>
  <si>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</si>
  <si>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</si>
  <si>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</si>
  <si>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</si>
  <si>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</si>
  <si>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</si>
  <si>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</si>
  <si>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</si>
  <si>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</si>
  <si>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</si>
  <si>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</si>
  <si>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</si>
  <si>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</si>
  <si>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</si>
  <si>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</si>
  <si>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</si>
  <si>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</si>
  <si>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</si>
  <si>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</si>
  <si>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</si>
  <si>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</si>
  <si>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</si>
  <si>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</si>
  <si>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</si>
  <si>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</si>
  <si>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</si>
  <si>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</si>
  <si>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</si>
  <si>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</si>
  <si>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</si>
  <si>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</si>
  <si>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</si>
  <si>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</si>
  <si>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</si>
  <si>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</si>
  <si>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</si>
  <si>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</si>
  <si>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</si>
  <si>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</si>
  <si>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</si>
  <si>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</si>
  <si>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</si>
  <si>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</si>
  <si>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</si>
  <si>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</si>
  <si>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</si>
  <si>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</si>
  <si>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</si>
  <si>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</si>
  <si>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</si>
  <si>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</si>
  <si>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</si>
  <si>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</si>
  <si>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</si>
  <si>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</si>
  <si>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</si>
  <si>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</si>
  <si>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</si>
  <si>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</si>
  <si>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</si>
  <si>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</si>
  <si>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</si>
  <si>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</si>
  <si>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</si>
  <si>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</si>
  <si>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</si>
  <si>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</si>
  <si>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</si>
  <si>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</si>
  <si>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</si>
  <si>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</si>
  <si>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</si>
  <si>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</si>
  <si>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</si>
  <si>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</si>
  <si>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</si>
  <si>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</si>
  <si>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</si>
  <si>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</si>
  <si>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</si>
  <si>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</si>
  <si>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</si>
  <si>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</si>
  <si>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</si>
  <si>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</si>
  <si>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</si>
  <si>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</si>
  <si>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</si>
  <si>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</si>
  <si>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</si>
  <si>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</si>
  <si>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</si>
  <si>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</si>
  <si>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</si>
  <si>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</si>
  <si>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</si>
  <si>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</si>
  <si>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</si>
  <si>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</si>
  <si>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</si>
  <si>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</si>
  <si>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</si>
  <si>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</si>
  <si>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</si>
  <si>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</si>
  <si>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</si>
  <si>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</si>
  <si>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</si>
  <si>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</si>
  <si>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</si>
  <si>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</si>
  <si>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</si>
  <si>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</si>
  <si>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</si>
  <si>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</si>
  <si>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</si>
  <si>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</si>
  <si>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</si>
  <si>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</si>
  <si>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</si>
  <si>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</si>
  <si>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</si>
  <si>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</si>
  <si>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</si>
  <si>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</si>
  <si>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</si>
  <si>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</si>
  <si>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</si>
  <si>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</si>
  <si>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</si>
  <si>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</si>
  <si>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</si>
  <si>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</si>
  <si>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</si>
  <si>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</si>
  <si>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</si>
  <si>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</si>
  <si>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</si>
  <si>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</si>
  <si>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</si>
  <si>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</si>
  <si>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</si>
  <si>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</si>
  <si>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</si>
  <si>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</si>
  <si>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</si>
  <si>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</si>
  <si>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</si>
  <si>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</si>
  <si>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</si>
  <si>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</si>
  <si>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</si>
  <si>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</si>
  <si>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</si>
  <si>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</si>
  <si>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</si>
  <si>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</si>
  <si>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</si>
  <si>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</si>
  <si>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</si>
  <si>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</si>
  <si>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</si>
  <si>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</si>
  <si>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</si>
  <si>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</si>
  <si>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</si>
  <si>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</si>
  <si>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</si>
  <si>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</si>
  <si>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</si>
  <si>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</si>
  <si>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</si>
  <si>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</si>
  <si>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</si>
  <si>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</si>
  <si>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</si>
  <si>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</si>
  <si>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</si>
  <si>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</si>
  <si>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</si>
  <si>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</si>
  <si>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</si>
  <si>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</si>
  <si>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</si>
  <si>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</si>
  <si>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</si>
  <si>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</si>
  <si>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</si>
  <si>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</si>
  <si>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</si>
  <si>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</si>
  <si>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</si>
  <si>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</si>
  <si>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</si>
  <si>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</si>
  <si>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</si>
  <si>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</si>
  <si>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</si>
  <si>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</si>
  <si>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</si>
  <si>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</si>
  <si>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</si>
  <si>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</si>
  <si>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</si>
  <si>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</si>
  <si>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</si>
  <si>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</si>
  <si>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</si>
  <si>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</si>
  <si>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</si>
  <si>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</si>
  <si>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</si>
  <si>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</si>
  <si>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</si>
  <si>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</si>
  <si>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</si>
  <si>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</si>
  <si>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</si>
  <si>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</si>
  <si>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</si>
  <si>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</si>
  <si>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</si>
  <si>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</si>
  <si>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</si>
  <si>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</si>
  <si>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</si>
  <si>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</si>
  <si>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</si>
  <si>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</si>
  <si>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</si>
  <si>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</si>
  <si>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</si>
  <si>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</si>
  <si>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</si>
  <si>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</si>
  <si>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</si>
  <si>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</si>
  <si>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</si>
  <si>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</si>
  <si>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</si>
  <si>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</si>
  <si>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</si>
  <si>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</si>
  <si>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</si>
  <si>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</si>
  <si>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</si>
  <si>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</si>
  <si>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</si>
  <si>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</si>
  <si>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</si>
  <si>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</si>
  <si>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</si>
  <si>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</si>
  <si>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</si>
  <si>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</si>
  <si>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</si>
  <si>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</si>
  <si>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</si>
  <si>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</si>
  <si>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</si>
  <si>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</si>
  <si>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</si>
  <si>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</si>
  <si>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</si>
  <si>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</si>
  <si>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</si>
  <si>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</si>
  <si>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</si>
  <si>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</si>
  <si>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</si>
  <si>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</si>
  <si>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</si>
  <si>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</si>
  <si>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</si>
  <si>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</si>
  <si>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</si>
  <si>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</si>
  <si>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</si>
  <si>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</si>
  <si>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</si>
  <si>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</si>
  <si>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</si>
  <si>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</si>
  <si>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</si>
  <si>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</si>
  <si>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</si>
  <si>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</si>
  <si>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</si>
  <si>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</si>
  <si>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</si>
  <si>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</si>
  <si>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</si>
  <si>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</si>
  <si>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</si>
  <si>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</si>
  <si>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</si>
  <si>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</si>
  <si>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</si>
  <si>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</si>
  <si>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</si>
  <si>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</si>
  <si>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</si>
  <si>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</si>
  <si>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</si>
  <si>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</si>
  <si>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</si>
  <si>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</si>
  <si>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</si>
  <si>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</si>
  <si>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</si>
  <si>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</si>
  <si>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</si>
  <si>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</si>
  <si>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</si>
  <si>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</si>
  <si>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</si>
  <si>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</si>
  <si>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</si>
  <si>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</si>
  <si>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</si>
  <si>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</si>
  <si>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</si>
  <si>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</si>
  <si>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</si>
  <si>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</si>
  <si>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</si>
  <si>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</si>
  <si>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</si>
  <si>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</si>
  <si>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</si>
  <si>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</si>
  <si>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</si>
  <si>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</si>
  <si>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</si>
  <si>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</si>
  <si>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</si>
  <si>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</si>
  <si>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</si>
  <si>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</si>
  <si>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</si>
  <si>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</si>
  <si>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</si>
  <si>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</si>
  <si>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</si>
  <si>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</si>
  <si>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</si>
  <si>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</si>
  <si>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</si>
  <si>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</si>
  <si>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</si>
  <si>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</si>
  <si>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</si>
  <si>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</si>
  <si>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</si>
  <si>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</si>
  <si>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</si>
  <si>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</si>
  <si>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</si>
  <si>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</si>
  <si>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</si>
  <si>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</si>
  <si>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</si>
  <si>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</si>
  <si>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</si>
  <si>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</si>
  <si>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</si>
  <si>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</si>
  <si>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</si>
  <si>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</si>
  <si>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</si>
  <si>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</si>
  <si>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</si>
  <si>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</si>
  <si>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</si>
  <si>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</si>
  <si>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</si>
  <si>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</si>
  <si>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</si>
  <si>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</si>
  <si>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</si>
  <si>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</si>
  <si>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</si>
  <si>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</si>
  <si>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</si>
  <si>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</si>
  <si>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</si>
  <si>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</si>
  <si>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</si>
  <si>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</si>
  <si>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</si>
  <si>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</si>
  <si>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</si>
  <si>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</si>
  <si>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</si>
  <si>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</si>
  <si>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</si>
  <si>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</si>
  <si>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</si>
  <si>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</si>
  <si>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</si>
  <si>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</si>
  <si>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</si>
  <si>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</si>
  <si>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</si>
  <si>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</si>
  <si>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</si>
  <si>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</si>
  <si>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</si>
  <si>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</si>
  <si>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</si>
  <si>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</si>
  <si>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</si>
  <si>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</si>
  <si>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</si>
  <si>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</si>
  <si>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</si>
  <si>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</si>
  <si>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</si>
  <si>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</si>
  <si>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</si>
  <si>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</si>
  <si>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</si>
  <si>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</si>
  <si>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</si>
  <si>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</si>
  <si>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</si>
  <si>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</si>
  <si>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</si>
  <si>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</si>
  <si>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</si>
  <si>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</si>
  <si>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</si>
  <si>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</si>
  <si>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</si>
  <si>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</si>
  <si>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</si>
  <si>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</si>
  <si>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</si>
  <si>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</si>
  <si>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</si>
  <si>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</si>
  <si>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</si>
  <si>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</si>
  <si>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</si>
  <si>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</si>
  <si>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</si>
  <si>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</si>
  <si>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</si>
  <si>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</si>
  <si>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</si>
  <si>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</si>
  <si>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</si>
  <si>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</si>
  <si>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</si>
  <si>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</si>
  <si>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</si>
  <si>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</si>
  <si>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</si>
  <si>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</si>
  <si>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</si>
  <si>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</si>
  <si>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</si>
  <si>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</si>
  <si>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</si>
  <si>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</si>
  <si>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</si>
  <si>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</si>
  <si>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</si>
  <si>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</si>
  <si>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</si>
  <si>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</si>
  <si>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</si>
  <si>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</si>
  <si>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</si>
  <si>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</si>
  <si>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</si>
  <si>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</si>
  <si>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</si>
  <si>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</si>
  <si>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</si>
  <si>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</si>
  <si>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</si>
  <si>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</si>
  <si>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</si>
  <si>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</si>
  <si>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</si>
  <si>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</si>
  <si>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</si>
  <si>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</si>
  <si>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</si>
  <si>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</si>
  <si>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</si>
  <si>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</si>
  <si>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</si>
  <si>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</si>
  <si>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</si>
  <si>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</si>
  <si>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</si>
  <si>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</si>
  <si>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</si>
  <si>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</si>
  <si>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</si>
  <si>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</si>
  <si>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</si>
  <si>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</si>
  <si>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</si>
  <si>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</si>
  <si>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</si>
  <si>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</si>
  <si>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</si>
  <si>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</si>
  <si>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</si>
  <si>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</si>
  <si>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</si>
  <si>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</si>
  <si>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</si>
  <si>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</si>
  <si>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</si>
  <si>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</si>
  <si>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</si>
  <si>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</si>
  <si>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</si>
  <si>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</si>
  <si>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</si>
  <si>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</si>
  <si>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</si>
  <si>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</si>
  <si>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</si>
  <si>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</si>
  <si>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</si>
  <si>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</si>
  <si>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</si>
  <si>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</si>
  <si>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</si>
  <si>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</si>
  <si>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</si>
  <si>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</si>
  <si>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</si>
  <si>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</si>
  <si>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</si>
  <si>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</si>
  <si>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</si>
  <si>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</si>
  <si>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</si>
  <si>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</si>
  <si>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</si>
  <si>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</si>
  <si>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</si>
  <si>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</si>
  <si>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</si>
  <si>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</si>
  <si>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</si>
  <si>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</si>
  <si>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</si>
  <si>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</si>
  <si>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</si>
  <si>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</si>
  <si>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</si>
  <si>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</si>
  <si>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</si>
  <si>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</si>
  <si>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</si>
  <si>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</si>
  <si>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</si>
  <si>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</si>
  <si>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</si>
  <si>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</si>
  <si>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</si>
  <si>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</si>
  <si>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</si>
  <si>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</si>
  <si>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</si>
  <si>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</si>
  <si>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</si>
  <si>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</si>
  <si>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</si>
  <si>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</si>
  <si>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</si>
  <si>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</si>
  <si>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</si>
  <si>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</si>
  <si>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</si>
  <si>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</si>
  <si>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</si>
  <si>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</si>
  <si>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</si>
  <si>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</si>
  <si>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</si>
  <si>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</si>
  <si>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</si>
  <si>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</si>
  <si>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</si>
  <si>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</si>
  <si>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</si>
  <si>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</si>
  <si>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</si>
  <si>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</si>
  <si>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</si>
  <si>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</si>
  <si>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</si>
  <si>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</si>
  <si>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</si>
  <si>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</si>
  <si>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</si>
  <si>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</si>
  <si>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</si>
  <si>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</si>
  <si>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</si>
  <si>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</si>
  <si>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</si>
  <si>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</si>
  <si>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</si>
  <si>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</si>
  <si>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</si>
  <si>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</si>
  <si>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</si>
  <si>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</si>
  <si>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</si>
  <si>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</si>
  <si>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</si>
  <si>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</si>
  <si>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</si>
  <si>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</si>
  <si>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</si>
  <si>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</si>
  <si>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</si>
  <si>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</si>
  <si>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</si>
  <si>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</si>
  <si>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</si>
  <si>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</si>
  <si>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</si>
  <si>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</si>
  <si>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</si>
  <si>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</si>
  <si>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</si>
  <si>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</si>
  <si>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</si>
  <si>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</si>
  <si>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</si>
  <si>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</si>
  <si>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</si>
  <si>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</si>
  <si>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</si>
  <si>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</si>
  <si>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</si>
  <si>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</si>
  <si>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</si>
  <si>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</si>
  <si>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</si>
  <si>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</si>
  <si>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</si>
  <si>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</si>
  <si>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</si>
  <si>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</si>
  <si>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</si>
  <si>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</si>
  <si>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</si>
  <si>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</si>
  <si>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</si>
  <si>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</si>
  <si>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</si>
  <si>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</si>
  <si>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</si>
  <si>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</si>
  <si>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</si>
  <si>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</si>
  <si>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</si>
  <si>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</si>
  <si>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</si>
  <si>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</si>
  <si>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</si>
  <si>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</si>
  <si>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</si>
  <si>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</si>
  <si>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</si>
  <si>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</si>
  <si>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</si>
  <si>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</si>
  <si>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</si>
  <si>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</si>
  <si>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</si>
  <si>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</si>
  <si>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</si>
  <si>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</si>
  <si>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</si>
  <si>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</si>
  <si>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</si>
  <si>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</si>
  <si>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</si>
  <si>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</si>
  <si>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</si>
  <si>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</si>
  <si>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</si>
  <si>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</si>
  <si>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</si>
  <si>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</si>
  <si>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</si>
  <si>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</si>
  <si>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</si>
  <si>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</si>
  <si>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</si>
  <si>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</si>
  <si>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</si>
  <si>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</si>
  <si>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</si>
  <si>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</si>
  <si>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</si>
  <si>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</si>
  <si>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</si>
  <si>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</si>
  <si>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</si>
  <si>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</si>
  <si>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</si>
  <si>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</si>
  <si>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</si>
  <si>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</si>
  <si>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</si>
  <si>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</si>
  <si>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</si>
  <si>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</si>
  <si>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</si>
  <si>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</si>
  <si>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</si>
  <si>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</si>
  <si>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</si>
  <si>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</si>
  <si>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</si>
  <si>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</si>
  <si>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</si>
  <si>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</si>
  <si>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</si>
  <si>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</si>
  <si>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</si>
  <si>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</si>
  <si>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</si>
  <si>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</si>
  <si>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</si>
  <si>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</si>
  <si>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</si>
  <si>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</si>
  <si>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</si>
  <si>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</si>
  <si>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</si>
  <si>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</si>
  <si>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</si>
  <si>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</si>
  <si>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</si>
  <si>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</si>
  <si>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</si>
  <si>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</si>
  <si>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</si>
  <si>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</si>
  <si>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</si>
  <si>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</si>
  <si>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</si>
  <si>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</si>
  <si>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</si>
  <si>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</si>
  <si>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</si>
  <si>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</si>
  <si>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</si>
  <si>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</si>
  <si>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</si>
  <si>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</si>
  <si>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</si>
  <si>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</si>
  <si>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</si>
  <si>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</si>
  <si>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</si>
  <si>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</si>
  <si>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</si>
  <si>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</si>
  <si>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</si>
  <si>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</si>
  <si>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</si>
  <si>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</si>
  <si>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</si>
  <si>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</si>
  <si>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</si>
  <si>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</si>
  <si>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</si>
  <si>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</si>
  <si>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</si>
  <si>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</si>
  <si>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</si>
  <si>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</si>
  <si>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</si>
  <si>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</si>
  <si>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</si>
  <si>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</si>
  <si>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</si>
  <si>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</si>
  <si>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</si>
  <si>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</si>
  <si>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</si>
  <si>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</si>
  <si>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</si>
  <si>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</si>
  <si>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</si>
  <si>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</si>
  <si>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</si>
  <si>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</si>
  <si>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</si>
  <si>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</si>
  <si>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</si>
  <si>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</si>
  <si>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</si>
  <si>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</si>
  <si>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</si>
  <si>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</si>
  <si>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</si>
  <si>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</si>
  <si>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</si>
  <si>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</si>
  <si>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</si>
  <si>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</si>
  <si>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</si>
  <si>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</si>
  <si>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</si>
  <si>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</si>
  <si>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</si>
  <si>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</si>
  <si>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</si>
  <si>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</si>
  <si>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</si>
  <si>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</si>
  <si>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</si>
  <si>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</si>
  <si>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</si>
  <si>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</si>
  <si>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</si>
  <si>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</si>
  <si>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</si>
  <si>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</si>
  <si>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</si>
  <si>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</si>
  <si>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</si>
  <si>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</si>
  <si>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</si>
  <si>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</si>
  <si>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</si>
  <si>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</si>
  <si>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</si>
  <si>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</si>
  <si>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</si>
  <si>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</si>
  <si>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</si>
  <si>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</si>
  <si>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</si>
  <si>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</si>
  <si>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</si>
  <si>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</si>
  <si>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</si>
  <si>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</si>
  <si>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</si>
  <si>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</si>
  <si>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</si>
  <si>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</si>
  <si>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</si>
  <si>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</si>
  <si>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</si>
  <si>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</si>
  <si>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</si>
  <si>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</si>
  <si>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</si>
  <si>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</si>
  <si>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</si>
  <si>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</si>
  <si>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</si>
  <si>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</si>
  <si>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</si>
  <si>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</si>
  <si>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</si>
  <si>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</si>
  <si>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</si>
  <si>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</si>
  <si>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</si>
  <si>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</si>
  <si>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</si>
  <si>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</si>
  <si>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</si>
  <si>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</si>
  <si>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</si>
  <si>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</si>
  <si>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</si>
  <si>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</si>
  <si>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</si>
  <si>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</si>
  <si>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</si>
  <si>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</si>
  <si>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</si>
  <si>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</si>
  <si>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</si>
  <si>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</si>
  <si>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</si>
  <si>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</si>
  <si>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</si>
  <si>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</si>
  <si>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</si>
  <si>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</si>
  <si>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</si>
  <si>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</si>
  <si>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</si>
  <si>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</si>
  <si>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</si>
  <si>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</si>
  <si>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</si>
  <si>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</si>
  <si>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</si>
  <si>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</si>
  <si>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</si>
  <si>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</si>
  <si>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</si>
  <si>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</si>
  <si>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</si>
  <si>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</si>
  <si>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</si>
  <si>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</si>
  <si>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</si>
  <si>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</si>
  <si>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</si>
  <si>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</si>
  <si>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</si>
  <si>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</si>
  <si>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</si>
  <si>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</si>
  <si>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</si>
  <si>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</si>
  <si>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</si>
  <si>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</si>
  <si>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</si>
  <si>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</si>
  <si>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</si>
  <si>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</si>
  <si>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</si>
  <si>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</si>
  <si>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</si>
  <si>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</si>
  <si>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</si>
  <si>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</si>
  <si>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</si>
  <si>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</si>
  <si>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</si>
  <si>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</si>
  <si>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</si>
  <si>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</si>
  <si>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</si>
  <si>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</si>
  <si>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</si>
  <si>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</si>
  <si>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</si>
  <si>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</si>
  <si>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</si>
  <si>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</si>
  <si>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</si>
  <si>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</si>
  <si>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</si>
  <si>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</si>
  <si>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</si>
  <si>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</si>
  <si>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</si>
  <si>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</si>
  <si>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</si>
  <si>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</si>
  <si>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</si>
  <si>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</si>
  <si>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</si>
  <si>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</si>
  <si>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</si>
  <si>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</si>
  <si>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</si>
  <si>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</si>
  <si>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</si>
  <si>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</si>
  <si>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</si>
  <si>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</si>
  <si>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</si>
  <si>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</si>
  <si>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</si>
  <si>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</si>
  <si>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</si>
  <si>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</si>
  <si>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</si>
  <si>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</si>
  <si>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</si>
  <si>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</si>
  <si>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</si>
  <si>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</si>
  <si>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</si>
  <si>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</si>
  <si>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</si>
  <si>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</si>
  <si>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</si>
  <si>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</si>
  <si>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</si>
  <si>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</si>
  <si>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</si>
  <si>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</si>
  <si>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</si>
  <si>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</si>
  <si>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</si>
  <si>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</si>
  <si>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</si>
  <si>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</si>
  <si>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</si>
  <si>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</si>
  <si>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</si>
  <si>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</si>
  <si>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</si>
  <si>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</si>
  <si>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</si>
  <si>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</si>
  <si>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</si>
  <si>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</si>
  <si>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</si>
  <si>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</si>
  <si>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</si>
  <si>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</si>
  <si>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</si>
  <si>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</si>
  <si>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</si>
  <si>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</si>
  <si>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</si>
  <si>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</si>
  <si>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</si>
  <si>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</si>
  <si>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</si>
  <si>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</si>
  <si>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</si>
  <si>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</si>
  <si>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</si>
  <si>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</si>
  <si>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</si>
  <si>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</si>
  <si>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</si>
  <si>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</si>
  <si>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</si>
  <si>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</si>
  <si>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</si>
  <si>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</si>
  <si>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</si>
  <si>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</si>
  <si>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</si>
  <si>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</si>
  <si>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</si>
  <si>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</si>
  <si>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</si>
  <si>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</si>
  <si>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</si>
  <si>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</si>
  <si>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</si>
  <si>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</si>
  <si>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</si>
  <si>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</si>
  <si>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</si>
  <si>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</si>
  <si>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</si>
  <si>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</si>
  <si>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</si>
  <si>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</si>
  <si>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</si>
  <si>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</si>
  <si>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</si>
  <si>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</si>
  <si>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</si>
  <si>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</si>
  <si>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</si>
  <si>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</si>
  <si>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</si>
  <si>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</si>
  <si>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</si>
  <si>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</si>
  <si>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</si>
  <si>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</si>
  <si>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</si>
  <si>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</si>
  <si>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</si>
  <si>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</si>
  <si>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</si>
  <si>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</si>
  <si>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</si>
  <si>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</si>
  <si>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</si>
  <si>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</si>
  <si>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</si>
  <si>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</si>
  <si>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</si>
  <si>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</si>
  <si>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</si>
  <si>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</si>
  <si>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</si>
  <si>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</si>
  <si>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</si>
  <si>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</si>
  <si>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</si>
  <si>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</si>
  <si>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</si>
  <si>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</si>
  <si>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</si>
  <si>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</si>
  <si>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</si>
  <si>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</si>
  <si>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</si>
  <si>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</si>
  <si>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</si>
  <si>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</si>
  <si>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</si>
  <si>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</si>
  <si>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</si>
  <si>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</si>
  <si>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</si>
  <si>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</si>
  <si>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</si>
  <si>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</si>
  <si>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</si>
  <si>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</si>
  <si>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</si>
  <si>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</si>
  <si>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</si>
  <si>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</si>
  <si>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</si>
  <si>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</si>
  <si>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</si>
  <si>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</si>
  <si>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</si>
  <si>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</si>
  <si>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</si>
  <si>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</si>
  <si>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</si>
  <si>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</si>
  <si>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</si>
  <si>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</si>
  <si>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</si>
  <si>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</si>
  <si>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</si>
  <si>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</si>
  <si>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</si>
  <si>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</si>
  <si>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</si>
  <si>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</si>
  <si>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</si>
  <si>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</si>
  <si>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</si>
  <si>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</si>
  <si>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</si>
  <si>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</si>
  <si>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</si>
  <si>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</si>
  <si>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</si>
  <si>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</si>
  <si>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</si>
  <si>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</si>
  <si>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</si>
  <si>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</si>
  <si>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</si>
  <si>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</si>
  <si>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</si>
  <si>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</si>
  <si>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</si>
  <si>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</si>
  <si>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</si>
  <si>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</si>
  <si>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</si>
  <si>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</si>
  <si>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</si>
  <si>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</si>
  <si>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</si>
  <si>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</si>
  <si>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</si>
  <si>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</si>
  <si>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</si>
  <si>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</si>
  <si>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</si>
  <si>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</si>
  <si>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</si>
  <si>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</si>
  <si>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</si>
  <si>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</si>
  <si>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</si>
  <si>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</si>
  <si>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</si>
  <si>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</si>
  <si>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</si>
  <si>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</si>
  <si>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</si>
  <si>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</si>
  <si>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</si>
  <si>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</si>
  <si>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</si>
  <si>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</si>
  <si>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</si>
  <si>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</si>
  <si>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</si>
  <si>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</si>
  <si>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</si>
  <si>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</si>
  <si>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</si>
  <si>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</si>
  <si>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</si>
  <si>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</si>
  <si>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</si>
  <si>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</si>
  <si>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</si>
  <si>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</si>
  <si>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</si>
  <si>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</si>
  <si>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</si>
  <si>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</si>
  <si>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</si>
  <si>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</si>
  <si>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</si>
  <si>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</si>
  <si>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</si>
  <si>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</si>
  <si>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</si>
  <si>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</si>
  <si>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</si>
  <si>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</si>
  <si>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</si>
  <si>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</si>
  <si>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</si>
  <si>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</si>
  <si>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</si>
  <si>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</si>
  <si>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</si>
  <si>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</si>
  <si>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</si>
  <si>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</si>
  <si>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</si>
  <si>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</si>
  <si>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</si>
  <si>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</si>
  <si>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</si>
  <si>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</si>
  <si>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</si>
  <si>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</si>
  <si>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</si>
  <si>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</si>
  <si>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</si>
  <si>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</si>
  <si>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</si>
  <si>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</si>
  <si>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</si>
  <si>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</si>
  <si>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</si>
  <si>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</si>
  <si>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</si>
  <si>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</si>
  <si>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</si>
  <si>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</si>
  <si>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</si>
  <si>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</si>
  <si>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</si>
  <si>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</si>
  <si>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</si>
  <si>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</si>
  <si>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</si>
  <si>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</si>
  <si>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</si>
  <si>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</si>
  <si>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</si>
  <si>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</si>
  <si>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</si>
  <si>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</si>
  <si>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</si>
  <si>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</si>
  <si>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</si>
  <si>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</si>
  <si>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</si>
  <si>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</si>
  <si>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</si>
  <si>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</si>
  <si>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</si>
  <si>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</si>
  <si>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</si>
  <si>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</si>
  <si>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</si>
  <si>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</si>
  <si>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</si>
  <si>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</si>
  <si>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</si>
  <si>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</si>
  <si>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</si>
  <si>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</si>
  <si>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</si>
  <si>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</si>
  <si>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</si>
  <si>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</si>
  <si>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</si>
  <si>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</si>
  <si>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</si>
  <si>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</si>
  <si>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</si>
  <si>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</si>
  <si>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</si>
  <si>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</si>
  <si>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</si>
  <si>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</si>
  <si>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</si>
  <si>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</si>
  <si>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</si>
  <si>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</si>
  <si>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</si>
  <si>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</si>
  <si>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</si>
  <si>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</si>
  <si>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</si>
  <si>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</si>
  <si>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</si>
  <si>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</si>
  <si>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</si>
  <si>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</si>
  <si>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</si>
  <si>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</si>
  <si>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</si>
  <si>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</si>
  <si>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</si>
  <si>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</si>
  <si>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</si>
  <si>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</si>
  <si>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</si>
  <si>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</si>
  <si>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</si>
  <si>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</si>
  <si>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</si>
  <si>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</si>
  <si>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</si>
  <si>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</si>
  <si>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</si>
  <si>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</si>
  <si>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</si>
  <si>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</si>
  <si>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</si>
  <si>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</si>
  <si>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</si>
  <si>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</si>
  <si>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</si>
  <si>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</si>
  <si>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</si>
  <si>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</si>
  <si>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</si>
  <si>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</si>
  <si>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</si>
  <si>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</si>
  <si>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</si>
  <si>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</si>
  <si>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</si>
  <si>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</si>
  <si>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</si>
  <si>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</si>
  <si>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</si>
  <si>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</si>
  <si>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</si>
  <si>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</si>
  <si>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</si>
  <si>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</si>
  <si>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</si>
  <si>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</si>
  <si>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</si>
  <si>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</si>
  <si>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</si>
  <si>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</si>
  <si>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</si>
  <si>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</si>
  <si>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</si>
  <si>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</si>
  <si>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</si>
  <si>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</si>
  <si>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</si>
  <si>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</si>
  <si>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</si>
  <si>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</si>
  <si>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</si>
  <si>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</si>
  <si>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</si>
  <si>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</si>
  <si>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</si>
  <si>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</si>
  <si>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</si>
  <si>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</si>
  <si>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</si>
  <si>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</si>
  <si>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</si>
  <si>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</si>
  <si>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</si>
  <si>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</si>
  <si>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</si>
  <si>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</si>
  <si>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</si>
  <si>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</si>
  <si>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</si>
  <si>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</si>
  <si>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</si>
  <si>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</si>
  <si>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</si>
  <si>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</si>
  <si>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</si>
  <si>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</si>
  <si>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</si>
  <si>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</si>
  <si>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</si>
  <si>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</si>
  <si>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</si>
  <si>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</si>
  <si>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</si>
  <si>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</si>
  <si>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</si>
  <si>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</si>
  <si>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</si>
  <si>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</si>
  <si>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</si>
  <si>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</si>
  <si>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</si>
  <si>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</si>
  <si>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</si>
  <si>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</si>
  <si>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</si>
  <si>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</si>
  <si>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</si>
  <si>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</si>
  <si>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</si>
  <si>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</si>
  <si>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</si>
  <si>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</si>
  <si>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</si>
  <si>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</si>
  <si>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</si>
  <si>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</si>
  <si>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</si>
  <si>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</si>
  <si>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</si>
  <si>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</si>
  <si>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</si>
  <si>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</si>
  <si>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</si>
  <si>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</si>
  <si>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</si>
  <si>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</si>
  <si>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</si>
  <si>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</si>
  <si>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</si>
  <si>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</si>
  <si>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</si>
  <si>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</si>
  <si>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</si>
  <si>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</si>
  <si>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</si>
  <si>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</si>
  <si>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</si>
  <si>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</si>
  <si>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</si>
  <si>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</si>
  <si>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</si>
  <si>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</si>
  <si>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</si>
  <si>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</si>
  <si>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</si>
  <si>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</si>
  <si>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</si>
  <si>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</si>
  <si>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</si>
  <si>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</si>
  <si>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</si>
  <si>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</si>
  <si>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</si>
  <si>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</si>
  <si>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</si>
  <si>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</si>
  <si>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</si>
  <si>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</si>
  <si>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</si>
  <si>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</si>
  <si>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</si>
  <si>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</si>
  <si>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</si>
  <si>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</si>
  <si>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</si>
  <si>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</si>
  <si>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</si>
  <si>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</si>
  <si>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</si>
  <si>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</si>
  <si>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</si>
  <si>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</si>
  <si>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</si>
  <si>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</si>
  <si>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</si>
  <si>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</si>
  <si>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</si>
  <si>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</si>
  <si>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</si>
  <si>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</si>
  <si>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</si>
  <si>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</si>
  <si>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</si>
  <si>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</si>
  <si>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</si>
  <si>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</si>
  <si>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</si>
  <si>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</si>
  <si>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</si>
  <si>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</si>
  <si>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</si>
  <si>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</si>
  <si>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</si>
  <si>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</si>
  <si>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</si>
  <si>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</si>
  <si>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</si>
  <si>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</si>
  <si>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</si>
  <si>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</si>
  <si>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</si>
  <si>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</si>
  <si>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</si>
  <si>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</si>
  <si>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</si>
  <si>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</si>
  <si>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</si>
  <si>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</si>
  <si>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</si>
  <si>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</si>
  <si>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</si>
  <si>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</si>
  <si>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</si>
  <si>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</si>
  <si>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</si>
  <si>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</si>
  <si>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</si>
  <si>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</si>
  <si>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</si>
  <si>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</si>
  <si>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</si>
  <si>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</si>
  <si>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</si>
  <si>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</si>
  <si>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</si>
  <si>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</si>
  <si>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</si>
  <si>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</si>
  <si>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</si>
  <si>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</si>
  <si>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</si>
  <si>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</si>
  <si>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</si>
  <si>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</si>
  <si>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</si>
  <si>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</si>
  <si>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</si>
  <si>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</si>
  <si>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</si>
  <si>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</si>
  <si>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</si>
  <si>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</si>
  <si>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</si>
  <si>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</si>
  <si>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</si>
  <si>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</si>
  <si>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</si>
  <si>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</si>
  <si>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</si>
  <si>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</si>
  <si>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</si>
  <si>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</si>
  <si>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</si>
  <si>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</si>
  <si>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</si>
  <si>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</si>
  <si>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</si>
  <si>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</si>
  <si>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</si>
  <si>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</si>
  <si>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</si>
  <si>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</si>
  <si>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</si>
  <si>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</si>
  <si>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</si>
  <si>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</si>
  <si>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</si>
  <si>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</si>
  <si>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</si>
  <si>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</si>
  <si>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</si>
  <si>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</si>
  <si>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</si>
  <si>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</si>
  <si>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</si>
  <si>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</si>
  <si>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</si>
  <si>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</si>
  <si>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</si>
  <si>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</si>
  <si>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</si>
  <si>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</si>
  <si>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</si>
  <si>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</si>
  <si>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</si>
  <si>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</si>
  <si>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</si>
  <si>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</si>
  <si>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</si>
  <si>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</si>
  <si>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</si>
  <si>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</si>
  <si>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</si>
  <si>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</si>
  <si>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</si>
  <si>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</si>
  <si>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</si>
  <si>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</si>
  <si>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</si>
  <si>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</si>
  <si>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</si>
  <si>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</si>
  <si>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</si>
  <si>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</si>
  <si>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</si>
  <si>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</si>
  <si>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</si>
  <si>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</si>
  <si>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</si>
  <si>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</si>
  <si>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</si>
  <si>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</si>
  <si>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</si>
  <si>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</si>
  <si>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</si>
  <si>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</si>
  <si>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</si>
  <si>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</si>
  <si>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</si>
  <si>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</si>
  <si>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</si>
  <si>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</si>
  <si>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</si>
  <si>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</si>
  <si>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</si>
  <si>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</si>
  <si>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</si>
  <si>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</si>
  <si>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</si>
  <si>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</si>
  <si>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</si>
  <si>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</si>
  <si>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</si>
  <si>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</si>
  <si>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</si>
  <si>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</si>
  <si>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</si>
  <si>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</si>
  <si>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</si>
  <si>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</si>
  <si>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</si>
  <si>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</si>
  <si>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</si>
  <si>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</si>
  <si>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</si>
  <si>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</si>
  <si>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</si>
  <si>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</si>
  <si>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</si>
  <si>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</si>
  <si>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</si>
  <si>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</si>
  <si>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</si>
  <si>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</si>
  <si>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</si>
  <si>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</si>
  <si>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</si>
  <si>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</si>
  <si>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</si>
  <si>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</si>
  <si>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</si>
  <si>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</si>
  <si>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</si>
  <si>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</si>
  <si>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</si>
  <si>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</si>
  <si>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</si>
  <si>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</si>
  <si>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</si>
  <si>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</si>
  <si>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</si>
  <si>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</si>
  <si>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</si>
  <si>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</si>
  <si>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</si>
  <si>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</si>
  <si>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</si>
  <si>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</si>
  <si>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</si>
  <si>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</si>
  <si>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</si>
  <si>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</si>
  <si>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</si>
  <si>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</si>
  <si>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</si>
  <si>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</si>
  <si>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</si>
  <si>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</si>
  <si>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</si>
  <si>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</si>
  <si>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</si>
  <si>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</si>
  <si>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</si>
  <si>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</si>
  <si>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</si>
  <si>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</si>
  <si>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</si>
  <si>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</si>
  <si>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</si>
  <si>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</si>
  <si>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</si>
  <si>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</si>
  <si>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</si>
  <si>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</si>
  <si>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</si>
  <si>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</si>
  <si>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</si>
  <si>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</si>
  <si>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</si>
  <si>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</si>
  <si>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</si>
  <si>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</si>
  <si>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</si>
  <si>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</si>
  <si>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</si>
  <si>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</si>
  <si>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</si>
  <si>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</si>
  <si>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</si>
  <si>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</si>
  <si>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</si>
  <si>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</si>
  <si>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</si>
  <si>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</si>
  <si>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</si>
  <si>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</si>
  <si>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</si>
  <si>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</si>
  <si>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</si>
  <si>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</si>
  <si>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</si>
  <si>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</si>
  <si>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</si>
  <si>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</si>
  <si>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</si>
  <si>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</si>
  <si>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</si>
  <si>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</si>
  <si>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</si>
  <si>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</si>
  <si>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</si>
  <si>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</si>
  <si>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</si>
  <si>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</si>
  <si>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</si>
  <si>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</si>
  <si>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</si>
  <si>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</si>
  <si>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</si>
  <si>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</si>
  <si>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</si>
  <si>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</si>
  <si>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</si>
  <si>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</si>
  <si>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</si>
  <si>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</si>
  <si>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</si>
  <si>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</si>
  <si>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</si>
  <si>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</si>
  <si>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</si>
  <si>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</si>
  <si>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</si>
  <si>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</si>
  <si>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</si>
  <si>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</si>
  <si>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</si>
  <si>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</si>
  <si>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</si>
  <si>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</si>
  <si>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</si>
  <si>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</si>
  <si>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</si>
  <si>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</si>
  <si>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</si>
  <si>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</si>
  <si>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</si>
  <si>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</si>
  <si>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</si>
  <si>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</si>
  <si>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</si>
  <si>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</si>
  <si>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</si>
  <si>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</si>
  <si>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</si>
  <si>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</si>
  <si>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</si>
  <si>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</si>
  <si>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</si>
  <si>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</si>
  <si>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</si>
  <si>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</si>
  <si>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</si>
  <si>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</si>
  <si>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</si>
  <si>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</si>
  <si>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</si>
  <si>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</si>
  <si>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</si>
  <si>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</si>
  <si>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</si>
  <si>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</si>
  <si>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</si>
  <si>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</si>
  <si>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</si>
  <si>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</si>
  <si>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</si>
  <si>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</si>
  <si>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</si>
  <si>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</si>
  <si>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</si>
  <si>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</si>
  <si>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</si>
  <si>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</si>
  <si>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</si>
  <si>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</si>
  <si>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</si>
  <si>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</si>
  <si>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</si>
  <si>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</si>
  <si>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</si>
  <si>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</si>
  <si>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</si>
  <si>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</si>
  <si>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</si>
  <si>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</si>
  <si>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</si>
  <si>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</si>
  <si>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</si>
  <si>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</si>
  <si>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</si>
  <si>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</si>
  <si>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</si>
  <si>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</si>
  <si>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</si>
  <si>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</si>
  <si>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</si>
  <si>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</si>
  <si>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</si>
  <si>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</si>
  <si>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</si>
  <si>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</si>
  <si>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</si>
  <si>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</si>
  <si>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</si>
  <si>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</si>
  <si>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</si>
  <si>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</si>
  <si>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</si>
  <si>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</si>
  <si>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</si>
  <si>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</si>
  <si>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</si>
  <si>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</si>
  <si>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</si>
  <si>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</si>
  <si>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</si>
  <si>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</si>
  <si>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</si>
  <si>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</si>
  <si>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</si>
  <si>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</si>
  <si>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</si>
  <si>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</si>
  <si>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</si>
  <si>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</si>
  <si>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</si>
  <si>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</si>
  <si>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</si>
  <si>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</si>
  <si>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</si>
  <si>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</si>
  <si>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</si>
  <si>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</si>
  <si>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</si>
  <si>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</si>
  <si>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</si>
  <si>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</si>
  <si>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</si>
  <si>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</si>
  <si>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</si>
  <si>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</si>
  <si>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</si>
  <si>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</si>
  <si>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</si>
  <si>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</si>
  <si>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</si>
  <si>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</si>
  <si>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</si>
  <si>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</si>
  <si>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</si>
  <si>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</si>
  <si>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</si>
  <si>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</si>
  <si>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</si>
  <si>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</si>
  <si>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</si>
  <si>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</si>
  <si>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</si>
  <si>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</si>
  <si>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</si>
  <si>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</si>
  <si>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</si>
  <si>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</si>
  <si>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</si>
  <si>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</si>
  <si>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</si>
  <si>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</si>
  <si>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</si>
  <si>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</si>
  <si>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</si>
  <si>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</si>
  <si>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</si>
  <si>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</si>
  <si>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</si>
  <si>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</si>
  <si>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</si>
  <si>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</si>
  <si>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</si>
  <si>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</si>
  <si>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</si>
  <si>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</si>
  <si>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</si>
  <si>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</si>
  <si>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</si>
  <si>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</si>
  <si>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</si>
  <si>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</si>
  <si>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</si>
  <si>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</si>
  <si>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</si>
  <si>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</si>
  <si>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</si>
  <si>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</si>
  <si>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</si>
  <si>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</si>
  <si>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</si>
  <si>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</si>
  <si>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</si>
  <si>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</si>
  <si>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</si>
  <si>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</si>
  <si>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</si>
  <si>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</si>
  <si>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</si>
  <si>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</si>
  <si>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</si>
  <si>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</si>
  <si>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</si>
  <si>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</si>
  <si>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</si>
  <si>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</si>
  <si>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</si>
  <si>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</si>
  <si>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</si>
  <si>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</si>
  <si>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</si>
  <si>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</si>
  <si>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</si>
  <si>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</si>
  <si>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</si>
  <si>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</si>
  <si>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</si>
  <si>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</si>
  <si>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</si>
  <si>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</si>
  <si>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</si>
  <si>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</si>
  <si>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</si>
  <si>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</si>
  <si>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</si>
  <si>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</si>
  <si>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</si>
  <si>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</si>
  <si>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</si>
  <si>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</si>
  <si>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</si>
  <si>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</si>
  <si>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</si>
  <si>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</si>
  <si>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</si>
  <si>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</si>
  <si>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</si>
  <si>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</si>
  <si>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</si>
  <si>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</si>
  <si>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</si>
  <si>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</si>
  <si>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</si>
  <si>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</si>
  <si>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</si>
  <si>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</si>
  <si>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</si>
  <si>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</si>
  <si>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</si>
  <si>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</si>
  <si>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</si>
  <si>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</si>
  <si>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</si>
  <si>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</si>
  <si>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</si>
  <si>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</si>
  <si>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</si>
  <si>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</si>
  <si>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</si>
  <si>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</si>
  <si>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</si>
  <si>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</si>
  <si>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</si>
  <si>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</si>
  <si>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</si>
  <si>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</si>
  <si>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</si>
  <si>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</si>
  <si>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</si>
  <si>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</si>
  <si>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</si>
  <si>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</si>
  <si>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</si>
  <si>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</si>
  <si>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</si>
  <si>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</si>
  <si>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</si>
  <si>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</si>
  <si>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</si>
  <si>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</si>
  <si>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</si>
  <si>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</si>
  <si>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</si>
  <si>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</si>
  <si>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</si>
  <si>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</si>
  <si>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</si>
  <si>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</si>
  <si>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</si>
  <si>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</si>
  <si>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</si>
  <si>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</si>
  <si>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</si>
  <si>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</si>
  <si>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</si>
  <si>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</si>
  <si>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</si>
  <si>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</si>
  <si>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</si>
  <si>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</si>
  <si>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</si>
  <si>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</si>
  <si>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</si>
  <si>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</si>
  <si>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</si>
  <si>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</si>
  <si>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</si>
  <si>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</si>
  <si>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</si>
  <si>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</si>
  <si>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</si>
  <si>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</si>
  <si>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</si>
  <si>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</si>
  <si>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</si>
  <si>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</si>
  <si>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</si>
  <si>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</si>
  <si>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</si>
  <si>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</si>
  <si>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</si>
  <si>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</si>
  <si>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</si>
  <si>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</si>
  <si>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</si>
  <si>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</si>
  <si>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</si>
  <si>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</si>
  <si>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</si>
  <si>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</si>
  <si>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</si>
  <si>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</si>
  <si>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</si>
  <si>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</si>
  <si>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</si>
  <si>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</si>
  <si>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</si>
  <si>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</si>
  <si>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</si>
  <si>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</si>
  <si>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</si>
  <si>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</si>
  <si>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</si>
  <si>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</si>
  <si>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</si>
  <si>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</si>
  <si>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</si>
  <si>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</si>
  <si>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</si>
  <si>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</si>
  <si>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</si>
  <si>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</si>
  <si>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</si>
  <si>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</si>
  <si>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</si>
  <si>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</si>
  <si>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</si>
  <si>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</si>
  <si>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</si>
  <si>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</si>
  <si>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</si>
  <si>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</si>
  <si>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</si>
  <si>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</si>
  <si>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</si>
  <si>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</si>
  <si>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</si>
  <si>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</si>
  <si>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</si>
  <si>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</si>
  <si>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</si>
  <si>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</si>
  <si>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</si>
  <si>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</si>
  <si>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</si>
  <si>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</si>
  <si>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</si>
  <si>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</si>
  <si>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</si>
  <si>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</si>
  <si>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</si>
  <si>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</si>
  <si>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</si>
  <si>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</si>
  <si>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</si>
  <si>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</si>
  <si>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</si>
  <si>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</si>
  <si>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</si>
  <si>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</si>
  <si>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</si>
  <si>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</si>
  <si>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</si>
  <si>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</si>
  <si>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</si>
  <si>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</si>
  <si>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</si>
  <si>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</si>
  <si>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</si>
  <si>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</si>
  <si>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</si>
  <si>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</si>
  <si>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</si>
  <si>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</si>
  <si>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</si>
  <si>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</si>
  <si>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</si>
  <si>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</si>
  <si>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</si>
  <si>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</si>
  <si>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</si>
  <si>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</si>
  <si>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</si>
  <si>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</si>
  <si>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</si>
  <si>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</si>
  <si>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</si>
  <si>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</si>
  <si>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</si>
  <si>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</si>
  <si>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</si>
  <si>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</si>
  <si>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</si>
  <si>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</si>
  <si>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</si>
  <si>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</si>
  <si>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</si>
  <si>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</si>
  <si>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</si>
  <si>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</si>
  <si>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</si>
  <si>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</si>
  <si>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</si>
  <si>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</si>
  <si>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</si>
  <si>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</si>
  <si>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</si>
  <si>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</si>
  <si>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</si>
  <si>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</si>
  <si>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</si>
  <si>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</si>
  <si>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</si>
  <si>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</si>
  <si>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</si>
  <si>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</si>
  <si>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</si>
  <si>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</si>
  <si>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</si>
  <si>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</si>
  <si>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</si>
  <si>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</si>
  <si>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</si>
  <si>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</si>
  <si>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</si>
  <si>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</si>
  <si>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</si>
  <si>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</si>
  <si>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</si>
  <si>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</si>
  <si>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</si>
  <si>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</si>
  <si>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</si>
  <si>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</si>
  <si>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</si>
  <si>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</si>
  <si>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</si>
  <si>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</si>
  <si>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</si>
  <si>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</si>
  <si>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</si>
  <si>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</si>
  <si>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</si>
  <si>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</si>
  <si>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</si>
  <si>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</si>
  <si>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</si>
  <si>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</si>
  <si>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</si>
  <si>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</si>
  <si>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</si>
  <si>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</si>
  <si>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</si>
  <si>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</si>
  <si>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</si>
  <si>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</si>
  <si>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</si>
  <si>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</si>
  <si>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</si>
  <si>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</si>
  <si>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</si>
  <si>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</si>
  <si>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</si>
  <si>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</si>
  <si>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</si>
  <si>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</si>
  <si>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</si>
  <si>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</si>
  <si>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</si>
  <si>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</si>
  <si>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</si>
  <si>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</si>
  <si>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</si>
  <si>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</si>
  <si>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</si>
  <si>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</si>
  <si>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</si>
  <si>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</si>
  <si>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</si>
  <si>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</si>
  <si>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</si>
  <si>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</si>
  <si>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</si>
  <si>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</si>
  <si>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</si>
  <si>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</si>
  <si>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</si>
  <si>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</si>
  <si>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</si>
  <si>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</si>
  <si>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</si>
  <si>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</si>
  <si>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</si>
  <si>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</si>
  <si>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</si>
  <si>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</si>
  <si>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</si>
  <si>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</si>
  <si>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</si>
  <si>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</si>
  <si>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</si>
  <si>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</si>
  <si>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</si>
  <si>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</si>
  <si>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</si>
  <si>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</si>
  <si>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</si>
  <si>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</si>
  <si>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</si>
  <si>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</si>
  <si>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</si>
  <si>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</si>
  <si>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</si>
  <si>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</si>
  <si>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</si>
  <si>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</si>
  <si>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</si>
  <si>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</si>
  <si>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</si>
  <si>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</si>
  <si>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</si>
  <si>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</si>
  <si>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</si>
  <si>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</si>
  <si>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</si>
  <si>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</si>
  <si>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</si>
  <si>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</si>
  <si>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</si>
  <si>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</si>
  <si>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</si>
  <si>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</si>
  <si>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</si>
  <si>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</si>
  <si>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</si>
  <si>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</si>
  <si>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</si>
  <si>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</si>
  <si>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</si>
  <si>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</si>
  <si>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</si>
  <si>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</si>
  <si>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</si>
  <si>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</si>
  <si>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</si>
  <si>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</si>
  <si>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</si>
  <si>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</si>
  <si>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</si>
  <si>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</si>
  <si>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</si>
  <si>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</si>
  <si>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</si>
  <si>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</si>
  <si>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</si>
  <si>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</si>
  <si>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</si>
  <si>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</si>
  <si>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</si>
  <si>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</si>
  <si>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</si>
  <si>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</si>
  <si>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</si>
  <si>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</si>
  <si>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</si>
  <si>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</si>
  <si>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</si>
  <si>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</si>
  <si>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</si>
  <si>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</si>
  <si>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</si>
  <si>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</si>
  <si>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</si>
  <si>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</si>
  <si>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</si>
  <si>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</si>
  <si>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</si>
  <si>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</si>
  <si>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</si>
  <si>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</si>
  <si>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</si>
  <si>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</si>
  <si>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</si>
  <si>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</si>
  <si>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</si>
  <si>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</si>
  <si>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</si>
  <si>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</si>
  <si>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</si>
  <si>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</si>
  <si>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</si>
  <si>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</si>
  <si>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</si>
  <si>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</si>
  <si>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</si>
  <si>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</si>
  <si>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</si>
  <si>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</si>
  <si>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</si>
  <si>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</si>
  <si>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</si>
  <si>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</si>
  <si>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</si>
  <si>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</si>
  <si>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</si>
  <si>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</si>
  <si>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</si>
  <si>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</si>
  <si>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</si>
  <si>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</si>
  <si>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</si>
  <si>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</si>
  <si>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</si>
  <si>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</si>
  <si>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</si>
  <si>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</si>
  <si>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</si>
  <si>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</si>
  <si>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</si>
  <si>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</si>
  <si>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</si>
  <si>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</si>
  <si>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</si>
  <si>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</si>
  <si>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</si>
  <si>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</si>
  <si>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</si>
  <si>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</si>
  <si>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</si>
  <si>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</si>
  <si>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</si>
  <si>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</si>
  <si>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</si>
  <si>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</si>
  <si>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</si>
  <si>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</si>
  <si>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</si>
  <si>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</si>
  <si>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</si>
  <si>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</si>
  <si>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</si>
  <si>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</si>
  <si>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</si>
  <si>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</si>
  <si>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</si>
  <si>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</si>
  <si>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</si>
  <si>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</si>
  <si>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</si>
  <si>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</si>
  <si>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</si>
  <si>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</si>
  <si>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</si>
  <si>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</si>
  <si>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</si>
  <si>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</si>
  <si>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</si>
  <si>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</si>
  <si>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</si>
  <si>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</si>
  <si>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</si>
  <si>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</si>
  <si>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</si>
  <si>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</si>
  <si>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</si>
  <si>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</si>
  <si>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</si>
  <si>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</si>
  <si>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</si>
  <si>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</si>
  <si>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</si>
  <si>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</si>
  <si>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</si>
  <si>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</si>
  <si>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</si>
  <si>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</si>
  <si>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</si>
  <si>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</si>
  <si>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</si>
  <si>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</si>
  <si>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</si>
  <si>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</si>
  <si>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</si>
  <si>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</si>
  <si>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</si>
  <si>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</si>
  <si>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</si>
  <si>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</si>
  <si>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</si>
  <si>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</si>
  <si>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</si>
  <si>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</si>
  <si>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</si>
  <si>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</si>
  <si>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</si>
  <si>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</si>
  <si>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</si>
  <si>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</si>
  <si>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</si>
  <si>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</si>
  <si>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</si>
  <si>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</si>
  <si>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</si>
  <si>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</si>
  <si>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</si>
  <si>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</si>
  <si>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</si>
  <si>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</si>
  <si>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</si>
  <si>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</si>
  <si>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</si>
  <si>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</si>
  <si>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</si>
  <si>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</si>
  <si>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</si>
  <si>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</si>
  <si>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</si>
  <si>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</si>
  <si>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</si>
  <si>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</si>
  <si>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</si>
  <si>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</si>
  <si>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</si>
  <si>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</si>
  <si>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</si>
  <si>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</si>
  <si>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</si>
  <si>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</si>
  <si>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</si>
  <si>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</si>
  <si>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</si>
  <si>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</si>
  <si>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</si>
  <si>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</si>
  <si>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</si>
  <si>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</si>
  <si>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</si>
  <si>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</si>
  <si>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</si>
  <si>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</si>
  <si>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</si>
  <si>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</si>
  <si>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</si>
  <si>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</si>
  <si>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</si>
  <si>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</si>
  <si>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</si>
  <si>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</si>
  <si>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</si>
  <si>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</si>
  <si>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</si>
  <si>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</si>
  <si>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</si>
  <si>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</si>
  <si>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</si>
  <si>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</si>
  <si>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</si>
  <si>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</si>
  <si>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</si>
  <si>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</si>
  <si>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</si>
  <si>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</si>
  <si>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</si>
  <si>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</si>
  <si>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</si>
  <si>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</si>
  <si>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</si>
  <si>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</si>
  <si>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</si>
  <si>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</si>
  <si>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</si>
  <si>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</si>
  <si>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</si>
  <si>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</si>
  <si>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</si>
  <si>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</si>
  <si>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</si>
  <si>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</si>
  <si>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</si>
  <si>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</si>
  <si>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</si>
  <si>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</si>
  <si>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</si>
  <si>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</si>
  <si>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</si>
  <si>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</si>
  <si>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</si>
  <si>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</si>
  <si>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</si>
  <si>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</si>
  <si>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</si>
  <si>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</si>
  <si>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</si>
  <si>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</si>
  <si>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</si>
  <si>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</si>
  <si>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</si>
  <si>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</si>
  <si>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</si>
  <si>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</si>
  <si>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</si>
  <si>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</si>
  <si>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</si>
  <si>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</si>
  <si>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</si>
  <si>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</si>
  <si>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</si>
  <si>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</si>
  <si>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</si>
  <si>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</si>
  <si>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</si>
  <si>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</si>
  <si>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</si>
  <si>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</si>
  <si>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</si>
  <si>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</si>
  <si>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</si>
  <si>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</si>
  <si>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</si>
  <si>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</si>
  <si>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</si>
  <si>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</si>
  <si>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</si>
  <si>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</si>
  <si>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</si>
  <si>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</si>
  <si>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</si>
  <si>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</si>
  <si>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</si>
  <si>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</si>
  <si>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</si>
  <si>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</si>
  <si>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</si>
  <si>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</si>
  <si>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</si>
  <si>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</si>
  <si>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</si>
  <si>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</si>
  <si>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</si>
  <si>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</si>
  <si>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</si>
  <si>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</si>
  <si>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</si>
  <si>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</si>
  <si>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</si>
  <si>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</si>
  <si>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</si>
  <si>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</si>
  <si>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</si>
  <si>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</si>
  <si>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</si>
  <si>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</si>
  <si>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</si>
  <si>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</si>
  <si>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</si>
  <si>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</si>
  <si>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</si>
  <si>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</si>
  <si>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</si>
  <si>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</si>
  <si>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</si>
  <si>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</si>
  <si>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</si>
  <si>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</si>
  <si>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</si>
  <si>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</si>
  <si>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</si>
  <si>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</si>
  <si>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</si>
  <si>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</si>
  <si>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</si>
  <si>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</si>
  <si>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</si>
  <si>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</si>
  <si>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</si>
  <si>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</si>
  <si>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</si>
  <si>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</si>
  <si>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</si>
  <si>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</si>
  <si>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</si>
  <si>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</si>
  <si>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</si>
  <si>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</si>
  <si>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</si>
  <si>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</si>
  <si>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</si>
  <si>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</si>
  <si>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</si>
  <si>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</si>
  <si>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</si>
  <si>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</si>
  <si>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</si>
  <si>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</si>
  <si>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</si>
  <si>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</si>
  <si>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</si>
  <si>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</si>
  <si>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</si>
  <si>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</si>
  <si>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</si>
  <si>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</si>
  <si>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</si>
  <si>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</si>
  <si>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</si>
  <si>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</si>
  <si>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</si>
  <si>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</si>
  <si>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</si>
  <si>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</si>
  <si>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</si>
  <si>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</si>
  <si>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</si>
  <si>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</si>
  <si>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</si>
  <si>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</si>
  <si>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</si>
  <si>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</si>
  <si>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</si>
  <si>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</si>
  <si>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</si>
  <si>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</si>
  <si>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</si>
  <si>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</si>
  <si>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</si>
  <si>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</si>
  <si>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</si>
  <si>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</si>
  <si>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</si>
  <si>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</si>
  <si>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</si>
  <si>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</si>
  <si>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</si>
  <si>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</si>
  <si>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</si>
  <si>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</si>
  <si>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</si>
  <si>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</si>
  <si>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</si>
  <si>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</si>
  <si>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</si>
  <si>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</si>
  <si>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</si>
  <si>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</si>
  <si>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</si>
  <si>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</si>
  <si>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</si>
  <si>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</si>
  <si>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</si>
  <si>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</si>
  <si>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</si>
  <si>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</si>
  <si>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</si>
  <si>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</si>
  <si>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</si>
  <si>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</si>
  <si>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</si>
  <si>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</si>
  <si>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</si>
  <si>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</si>
  <si>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</si>
  <si>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</si>
  <si>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</si>
  <si>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</si>
  <si>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</si>
  <si>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</si>
  <si>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</si>
  <si>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</si>
  <si>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</si>
  <si>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</si>
  <si>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</si>
  <si>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</si>
  <si>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</si>
  <si>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</si>
  <si>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</si>
  <si>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</si>
  <si>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</si>
  <si>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</si>
  <si>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</si>
  <si>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</si>
  <si>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</si>
  <si>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</si>
  <si>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</si>
  <si>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</si>
  <si>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</si>
  <si>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</si>
  <si>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</si>
  <si>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</si>
  <si>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</si>
  <si>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</si>
  <si>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</si>
  <si>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</si>
  <si>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</si>
  <si>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</si>
  <si>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</si>
  <si>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</si>
  <si>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</si>
  <si>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</si>
  <si>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</si>
  <si>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</si>
  <si>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</si>
  <si>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</si>
  <si>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</si>
  <si>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</si>
  <si>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</si>
  <si>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</si>
  <si>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</si>
  <si>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</si>
  <si>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</si>
  <si>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</si>
  <si>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</si>
  <si>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</si>
  <si>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</si>
  <si>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</si>
  <si>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</si>
  <si>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</si>
  <si>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</si>
  <si>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</si>
  <si>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</si>
  <si>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</si>
  <si>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</si>
  <si>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</si>
  <si>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</si>
  <si>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</si>
  <si>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</si>
  <si>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</si>
  <si>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</si>
  <si>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</si>
  <si>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</si>
  <si>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</si>
  <si>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</si>
  <si>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</si>
  <si>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</si>
  <si>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</si>
  <si>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</si>
  <si>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</si>
  <si>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</si>
  <si>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</si>
  <si>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</si>
  <si>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</si>
  <si>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</si>
  <si>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</si>
  <si>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</si>
  <si>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</si>
  <si>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</si>
  <si>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</si>
  <si>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</si>
  <si>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</si>
  <si>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</si>
  <si>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</si>
  <si>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</si>
  <si>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</si>
  <si>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</si>
  <si>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</si>
  <si>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</si>
  <si>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</si>
  <si>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</si>
  <si>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</si>
  <si>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</si>
  <si>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</si>
  <si>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</si>
  <si>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</si>
  <si>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</si>
  <si>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</si>
  <si>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</si>
  <si>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</si>
  <si>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</si>
  <si>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</si>
  <si>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</si>
  <si>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</si>
  <si>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</si>
  <si>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</si>
  <si>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</si>
  <si>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</si>
  <si>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</si>
  <si>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</si>
  <si>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</si>
  <si>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</si>
  <si>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</si>
  <si>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</si>
  <si>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</si>
  <si>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</si>
  <si>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</si>
  <si>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</si>
  <si>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</si>
  <si>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</si>
  <si>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</si>
  <si>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</si>
  <si>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</si>
  <si>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</si>
  <si>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</si>
  <si>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</si>
  <si>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</si>
  <si>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</si>
  <si>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</si>
  <si>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</si>
  <si>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</si>
  <si>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</si>
  <si>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</si>
  <si>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</si>
  <si>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</si>
  <si>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</si>
  <si>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</si>
  <si>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</si>
  <si>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</si>
  <si>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</si>
  <si>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</si>
  <si>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</si>
  <si>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</si>
  <si>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</si>
  <si>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</si>
  <si>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</si>
  <si>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</si>
  <si>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</si>
  <si>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</si>
  <si>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</si>
  <si>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</si>
  <si>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</si>
  <si>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</si>
  <si>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</si>
  <si>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</si>
  <si>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</si>
  <si>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</si>
  <si>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</si>
  <si>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</si>
  <si>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</si>
  <si>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</si>
  <si>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</si>
  <si>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</si>
  <si>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</si>
  <si>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</si>
  <si>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</si>
  <si>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</si>
  <si>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</si>
  <si>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</si>
  <si>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</si>
  <si>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</si>
  <si>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</si>
  <si>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</si>
  <si>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</si>
  <si>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</si>
  <si>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</si>
  <si>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</si>
  <si>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</si>
  <si>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</si>
  <si>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</si>
  <si>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</si>
  <si>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</si>
  <si>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</si>
  <si>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</si>
  <si>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</si>
  <si>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</si>
  <si>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</si>
  <si>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</si>
  <si>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</si>
  <si>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</si>
  <si>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</si>
  <si>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</si>
  <si>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</si>
  <si>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</si>
  <si>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</si>
  <si>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</si>
  <si>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</si>
  <si>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</si>
  <si>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</si>
  <si>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</si>
  <si>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</si>
  <si>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</si>
  <si>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</si>
  <si>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</si>
  <si>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</si>
  <si>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</si>
  <si>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</si>
  <si>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</si>
  <si>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</si>
  <si>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</si>
  <si>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</si>
  <si>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</si>
  <si>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</si>
  <si>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</si>
  <si>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</si>
  <si>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</si>
  <si>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</si>
  <si>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</si>
  <si>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</si>
  <si>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</si>
  <si>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</si>
  <si>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</si>
  <si>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</si>
  <si>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</si>
  <si>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</si>
  <si>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</si>
  <si>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</si>
  <si>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</si>
  <si>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</si>
  <si>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</si>
  <si>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</si>
  <si>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</si>
  <si>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</si>
  <si>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</si>
  <si>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</si>
  <si>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</si>
  <si>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</si>
  <si>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</si>
  <si>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</si>
  <si>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</si>
  <si>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</si>
  <si>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</si>
  <si>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</si>
  <si>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</si>
  <si>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</si>
  <si>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</si>
  <si>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</si>
  <si>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</si>
  <si>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</si>
  <si>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</si>
  <si>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</si>
  <si>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</si>
  <si>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</si>
  <si>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</si>
  <si>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</si>
  <si>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</si>
  <si>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</si>
  <si>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</si>
  <si>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</si>
  <si>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</si>
  <si>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</si>
  <si>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</si>
  <si>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</si>
  <si>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</si>
  <si>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</si>
  <si>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</si>
  <si>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</si>
  <si>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</si>
  <si>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</si>
  <si>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</si>
  <si>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</si>
  <si>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</si>
  <si>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</si>
  <si>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</si>
  <si>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</si>
  <si>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</si>
  <si>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</si>
  <si>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</si>
  <si>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</si>
  <si>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</si>
  <si>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</si>
  <si>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</si>
  <si>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</si>
  <si>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</si>
  <si>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</si>
  <si>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</si>
  <si>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</si>
  <si>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</si>
  <si>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</si>
  <si>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</si>
  <si>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</si>
  <si>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</si>
  <si>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</si>
  <si>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</si>
  <si>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</si>
  <si>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</si>
  <si>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</si>
  <si>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</si>
  <si>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</si>
  <si>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</si>
  <si>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</si>
  <si>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</si>
  <si>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</si>
  <si>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</si>
  <si>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</si>
  <si>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</si>
  <si>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</si>
  <si>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</si>
  <si>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</si>
  <si>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</si>
  <si>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</si>
  <si>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</si>
  <si>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</si>
  <si>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</si>
  <si>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</si>
  <si>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</si>
  <si>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</si>
  <si>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</si>
  <si>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</si>
  <si>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</si>
  <si>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</si>
  <si>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</si>
  <si>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</si>
  <si>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</si>
  <si>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</si>
  <si>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</si>
  <si>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</si>
  <si>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</si>
  <si>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</si>
  <si>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</si>
  <si>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</si>
  <si>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</si>
  <si>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</si>
  <si>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</si>
  <si>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</si>
  <si>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</si>
  <si>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</si>
  <si>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</si>
  <si>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</si>
  <si>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</si>
  <si>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</si>
  <si>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</si>
  <si>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</si>
  <si>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</si>
  <si>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</si>
  <si>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</si>
  <si>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</si>
  <si>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</si>
  <si>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</si>
  <si>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</si>
  <si>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</si>
  <si>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</si>
  <si>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</si>
  <si>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</si>
  <si>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</si>
  <si>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</si>
  <si>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</si>
  <si>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</si>
  <si>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</si>
  <si>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</si>
  <si>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</si>
  <si>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</si>
  <si>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</si>
  <si>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</si>
  <si>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</si>
  <si>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</si>
  <si>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</si>
  <si>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</si>
  <si>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</si>
  <si>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</si>
  <si>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</si>
  <si>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</si>
  <si>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</si>
  <si>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</si>
  <si>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</si>
  <si>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</si>
  <si>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</si>
  <si>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</si>
  <si>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</si>
  <si>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</si>
  <si>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</si>
  <si>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</si>
  <si>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</si>
  <si>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</si>
  <si>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</si>
  <si>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</si>
  <si>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</si>
  <si>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</si>
  <si>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</si>
  <si>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</si>
  <si>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</si>
  <si>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</si>
  <si>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</si>
  <si>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</si>
  <si>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</si>
  <si>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</si>
  <si>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</si>
  <si>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</si>
  <si>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</si>
  <si>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</si>
  <si>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</si>
  <si>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</si>
  <si>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</si>
  <si>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</si>
  <si>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</si>
  <si>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</si>
  <si>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</si>
  <si>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</si>
  <si>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</si>
  <si>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</si>
  <si>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</si>
  <si>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</si>
  <si>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</si>
  <si>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</si>
  <si>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</si>
  <si>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</si>
  <si>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</si>
  <si>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</si>
  <si>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</si>
  <si>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</si>
  <si>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</si>
  <si>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</si>
  <si>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</si>
  <si>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</si>
  <si>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</si>
  <si>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</si>
  <si>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</si>
  <si>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</si>
  <si>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</si>
  <si>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</si>
  <si>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</si>
  <si>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</si>
  <si>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</si>
  <si>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</si>
  <si>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</si>
  <si>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</si>
  <si>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</si>
  <si>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</si>
  <si>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</si>
  <si>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</si>
  <si>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</si>
  <si>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</si>
  <si>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</si>
  <si>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</si>
  <si>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</si>
  <si>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</si>
  <si>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</si>
  <si>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</si>
  <si>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</si>
  <si>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</si>
  <si>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</si>
  <si>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</si>
  <si>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</si>
  <si>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</si>
  <si>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</si>
  <si>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</si>
  <si>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</si>
  <si>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</si>
  <si>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</si>
  <si>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</si>
  <si>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</si>
  <si>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</si>
  <si>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</si>
  <si>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</si>
  <si>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</si>
  <si>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</si>
  <si>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</si>
  <si>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</si>
  <si>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</si>
  <si>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</si>
  <si>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</si>
  <si>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</si>
  <si>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</si>
  <si>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</si>
  <si>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</si>
  <si>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</si>
  <si>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</si>
  <si>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</si>
  <si>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</si>
  <si>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</si>
  <si>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</si>
  <si>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</si>
  <si>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</si>
  <si>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</si>
  <si>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</si>
  <si>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</si>
  <si>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</si>
  <si>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</si>
  <si>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</si>
  <si>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</si>
  <si>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</si>
  <si>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</si>
  <si>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</si>
  <si>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</si>
  <si>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</si>
  <si>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</si>
  <si>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</si>
  <si>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</si>
  <si>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</si>
  <si>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</si>
  <si>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</si>
  <si>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</si>
  <si>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</si>
  <si>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</si>
  <si>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</si>
  <si>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</si>
  <si>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</si>
  <si>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</si>
  <si>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</si>
  <si>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</si>
  <si>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</si>
  <si>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</si>
  <si>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</si>
  <si>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</si>
  <si>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</si>
  <si>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</si>
  <si>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</si>
  <si>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</si>
  <si>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</si>
  <si>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</si>
  <si>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</si>
  <si>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</si>
  <si>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</si>
  <si>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</si>
  <si>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</si>
  <si>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</si>
  <si>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</si>
  <si>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</si>
  <si>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</si>
  <si>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</si>
  <si>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</si>
  <si>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</si>
  <si>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</si>
  <si>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</si>
  <si>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</si>
  <si>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</si>
  <si>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</si>
  <si>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</si>
  <si>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</si>
  <si>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</si>
  <si>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</si>
  <si>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</si>
  <si>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</si>
  <si>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</si>
  <si>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</si>
  <si>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</si>
  <si>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</si>
  <si>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</si>
  <si>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</si>
  <si>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</si>
  <si>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</si>
  <si>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</si>
  <si>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</si>
  <si>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</si>
  <si>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</si>
  <si>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</si>
  <si>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</si>
  <si>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</si>
  <si>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</si>
  <si>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</si>
  <si>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</si>
  <si>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</si>
  <si>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</si>
  <si>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</si>
  <si>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</si>
  <si>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</si>
  <si>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</si>
  <si>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</si>
  <si>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</si>
  <si>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</si>
  <si>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</si>
  <si>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</si>
  <si>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</si>
  <si>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</si>
  <si>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</si>
  <si>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</si>
  <si>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</si>
  <si>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</si>
  <si>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</si>
  <si>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</si>
  <si>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</si>
  <si>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</si>
  <si>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</si>
  <si>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</si>
  <si>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</si>
  <si>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</si>
  <si>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</si>
  <si>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</si>
  <si>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</si>
  <si>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</si>
  <si>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</si>
  <si>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</si>
  <si>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</si>
  <si>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</si>
  <si>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</si>
  <si>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</si>
  <si>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</si>
  <si>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</si>
  <si>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</si>
  <si>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</si>
  <si>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</si>
  <si>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</si>
  <si>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</si>
  <si>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</si>
  <si>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</si>
  <si>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</si>
  <si>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</si>
  <si>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</si>
  <si>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</si>
  <si>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</si>
  <si>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</si>
  <si>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</si>
  <si>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</si>
  <si>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</si>
  <si>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</si>
  <si>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</si>
  <si>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</si>
  <si>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</si>
  <si>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</si>
  <si>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</si>
  <si>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</si>
  <si>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</si>
  <si>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</si>
  <si>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</si>
  <si>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</si>
  <si>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</si>
  <si>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</si>
  <si>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</si>
  <si>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</si>
  <si>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</si>
  <si>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</si>
  <si>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</si>
  <si>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</si>
  <si>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</si>
  <si>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</si>
  <si>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</si>
  <si>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</si>
  <si>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</si>
  <si>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</si>
  <si>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</si>
  <si>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</si>
  <si>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</si>
  <si>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</si>
  <si>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</si>
  <si>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</si>
  <si>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</si>
  <si>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</si>
  <si>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</si>
  <si>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</si>
  <si>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</si>
  <si>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</si>
  <si>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</si>
  <si>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</si>
  <si>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</si>
  <si>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</si>
  <si>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</si>
  <si>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</si>
  <si>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</si>
  <si>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</si>
  <si>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</si>
  <si>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</si>
  <si>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</si>
  <si>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</si>
  <si>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</si>
  <si>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</si>
  <si>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</si>
  <si>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</si>
  <si>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</si>
  <si>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</si>
  <si>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</si>
  <si>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</si>
  <si>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</si>
  <si>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</si>
  <si>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</si>
  <si>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</si>
  <si>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</si>
  <si>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</si>
  <si>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</si>
  <si>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</si>
  <si>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</si>
  <si>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</si>
  <si>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</si>
  <si>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</si>
  <si>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</si>
  <si>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</si>
  <si>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</si>
  <si>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</si>
  <si>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</si>
  <si>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</si>
  <si>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</si>
  <si>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</si>
  <si>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</si>
  <si>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</si>
  <si>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</si>
  <si>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</si>
  <si>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</si>
  <si>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</si>
  <si>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</si>
  <si>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</si>
  <si>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</si>
  <si>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</si>
  <si>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</si>
  <si>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</si>
  <si>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</si>
  <si>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</si>
  <si>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</si>
  <si>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</si>
  <si>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</si>
  <si>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</si>
  <si>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</si>
  <si>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</si>
  <si>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</si>
  <si>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</si>
  <si>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</si>
  <si>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</si>
  <si>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</si>
  <si>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</si>
  <si>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</si>
  <si>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</si>
  <si>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</si>
  <si>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</si>
  <si>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</si>
  <si>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</si>
  <si>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</si>
  <si>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</si>
  <si>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</si>
  <si>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</si>
  <si>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</si>
  <si>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</si>
  <si>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</si>
  <si>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</si>
  <si>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</si>
  <si>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</si>
  <si>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</si>
  <si>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</si>
  <si>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</si>
  <si>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</si>
  <si>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</si>
  <si>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</si>
  <si>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</si>
  <si>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</si>
  <si>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</si>
  <si>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</si>
  <si>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</si>
  <si>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</si>
  <si>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</si>
  <si>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</si>
  <si>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</si>
  <si>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</si>
  <si>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</si>
  <si>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</si>
  <si>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</si>
  <si>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</si>
  <si>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</si>
  <si>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</si>
  <si>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</si>
  <si>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</si>
  <si>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</si>
  <si>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</si>
  <si>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</si>
  <si>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</si>
  <si>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</si>
  <si>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</si>
  <si>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</si>
  <si>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</si>
  <si>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</si>
  <si>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</si>
  <si>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</si>
  <si>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</si>
  <si>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</si>
  <si>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</si>
  <si>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</si>
  <si>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</si>
  <si>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</si>
  <si>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</si>
  <si>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</si>
  <si>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</si>
  <si>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</si>
  <si>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</si>
  <si>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</si>
  <si>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</si>
  <si>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</si>
  <si>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</si>
  <si>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</si>
  <si>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</si>
  <si>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</si>
  <si>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</si>
  <si>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</si>
  <si>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</si>
  <si>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</si>
  <si>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</si>
  <si>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</si>
  <si>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</si>
  <si>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</si>
  <si>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</si>
  <si>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</si>
  <si>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</si>
  <si>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</si>
  <si>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</si>
  <si>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</si>
  <si>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</si>
  <si>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</si>
  <si>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</si>
  <si>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</si>
  <si>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</si>
  <si>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</si>
  <si>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</si>
  <si>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</si>
  <si>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</si>
  <si>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</si>
  <si>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</si>
  <si>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</si>
  <si>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</si>
  <si>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</si>
  <si>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</si>
  <si>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</si>
  <si>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</si>
  <si>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</si>
  <si>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</si>
  <si>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</si>
  <si>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</si>
  <si>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</si>
  <si>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</si>
  <si>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</si>
  <si>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</si>
  <si>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</si>
  <si>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</si>
  <si>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</si>
  <si>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</si>
  <si>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</si>
  <si>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</si>
  <si>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</si>
  <si>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</si>
  <si>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</si>
  <si>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</si>
  <si>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</si>
  <si>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</si>
  <si>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</si>
  <si>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</si>
  <si>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</si>
  <si>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</si>
  <si>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</si>
  <si>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</si>
  <si>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</si>
  <si>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</si>
  <si>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</si>
  <si>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</si>
  <si>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</si>
  <si>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</si>
  <si>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</si>
  <si>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</si>
  <si>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</si>
  <si>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</si>
  <si>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</si>
  <si>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</si>
  <si>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</si>
  <si>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</si>
  <si>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</si>
  <si>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</si>
  <si>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</si>
  <si>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</si>
  <si>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</si>
  <si>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</si>
  <si>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</si>
  <si>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</si>
  <si>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</si>
  <si>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</si>
  <si>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</si>
  <si>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</si>
  <si>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</si>
  <si>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</si>
  <si>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</si>
  <si>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</si>
  <si>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</si>
  <si>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</si>
  <si>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</si>
  <si>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</si>
  <si>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</si>
  <si>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</si>
  <si>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</si>
  <si>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</si>
  <si>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</si>
  <si>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</si>
  <si>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</si>
  <si>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</si>
  <si>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</si>
  <si>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</si>
  <si>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</si>
  <si>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</si>
  <si>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</si>
  <si>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</si>
  <si>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</si>
  <si>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</si>
  <si>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</si>
  <si>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</si>
  <si>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</si>
  <si>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</si>
  <si>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</si>
  <si>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</si>
  <si>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</si>
  <si>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</si>
  <si>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</si>
  <si>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</si>
  <si>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</si>
  <si>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</si>
  <si>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</si>
  <si>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</si>
  <si>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</si>
  <si>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</si>
  <si>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</si>
  <si>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</si>
  <si>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</si>
  <si>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</si>
  <si>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</si>
  <si>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</si>
  <si>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</si>
  <si>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</si>
  <si>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</si>
  <si>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</si>
  <si>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</si>
  <si>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</si>
  <si>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</si>
  <si>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</si>
  <si>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</si>
  <si>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</si>
  <si>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</si>
  <si>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</si>
  <si>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</si>
  <si>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</si>
  <si>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</si>
  <si>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</si>
  <si>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</si>
  <si>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</si>
  <si>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</si>
  <si>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</si>
  <si>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</si>
  <si>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</si>
  <si>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</si>
  <si>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</si>
  <si>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</si>
  <si>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</si>
  <si>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</si>
  <si>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</si>
  <si>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</si>
  <si>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</si>
  <si>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</si>
  <si>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</si>
  <si>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</si>
  <si>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</si>
  <si>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</si>
  <si>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</si>
  <si>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</si>
  <si>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</si>
  <si>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</si>
  <si>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</si>
  <si>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</si>
  <si>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</si>
  <si>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</si>
  <si>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</si>
  <si>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</si>
  <si>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</si>
  <si>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</si>
  <si>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</si>
  <si>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</si>
  <si>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</si>
  <si>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</si>
  <si>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</si>
  <si>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</si>
  <si>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</si>
  <si>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</si>
  <si>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</si>
  <si>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</si>
  <si>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</si>
  <si>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</si>
  <si>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</si>
  <si>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</si>
  <si>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</si>
  <si>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</si>
  <si>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</si>
  <si>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</si>
  <si>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</si>
  <si>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</si>
  <si>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</si>
  <si>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</si>
  <si>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</si>
  <si>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</si>
  <si>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</si>
  <si>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</si>
  <si>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</si>
  <si>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</si>
  <si>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</si>
  <si>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</si>
  <si>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</si>
  <si>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</si>
  <si>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</si>
  <si>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</si>
  <si>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</si>
  <si>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</si>
  <si>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</si>
  <si>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</si>
  <si>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</si>
  <si>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</si>
  <si>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</si>
  <si>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</si>
  <si>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</si>
  <si>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</si>
  <si>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</si>
  <si>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</si>
  <si>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</si>
  <si>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</si>
  <si>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</si>
  <si>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</si>
  <si>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</si>
  <si>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</si>
  <si>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</si>
  <si>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</si>
  <si>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</si>
  <si>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</si>
  <si>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</si>
  <si>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</si>
  <si>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</si>
  <si>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</si>
  <si>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</si>
  <si>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</si>
  <si>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</si>
  <si>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</si>
  <si>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</si>
  <si>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</si>
  <si>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</si>
  <si>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</si>
  <si>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</si>
  <si>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</si>
  <si>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</si>
  <si>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</si>
  <si>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</si>
  <si>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</si>
  <si>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</si>
  <si>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</si>
  <si>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</si>
  <si>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</si>
  <si>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</si>
  <si>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</si>
  <si>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</si>
  <si>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</si>
  <si>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</si>
  <si>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</si>
  <si>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</si>
  <si>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</si>
  <si>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</si>
  <si>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</si>
  <si>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</si>
  <si>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</si>
  <si>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</si>
  <si>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</si>
  <si>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</si>
  <si>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</si>
  <si>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</si>
  <si>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</si>
  <si>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</si>
  <si>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</si>
  <si>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</si>
  <si>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</si>
  <si>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</si>
  <si>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</si>
  <si>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</si>
  <si>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</si>
  <si>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</si>
  <si>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</si>
  <si>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</si>
  <si>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</si>
  <si>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</si>
  <si>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</si>
  <si>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</si>
  <si>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</si>
  <si>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</si>
  <si>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</si>
  <si>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</si>
  <si>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</si>
  <si>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</si>
  <si>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</si>
  <si>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</si>
  <si>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</si>
  <si>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</si>
  <si>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</si>
  <si>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</si>
  <si>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</si>
  <si>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</si>
  <si>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</si>
  <si>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</si>
  <si>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</si>
  <si>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</si>
  <si>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</si>
  <si>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</si>
  <si>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</si>
  <si>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</si>
  <si>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</si>
  <si>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</si>
  <si>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</si>
  <si>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</si>
  <si>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</si>
  <si>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</si>
  <si>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</si>
  <si>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</si>
  <si>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</si>
  <si>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</si>
  <si>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</si>
  <si>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</si>
  <si>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</si>
  <si>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</si>
  <si>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</si>
  <si>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</si>
  <si>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</si>
  <si>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</si>
  <si>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</si>
  <si>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</si>
  <si>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</si>
  <si>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</si>
  <si>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</si>
  <si>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</si>
  <si>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</si>
  <si>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</si>
  <si>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</si>
  <si>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</si>
  <si>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</si>
  <si>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</si>
  <si>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</si>
  <si>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</si>
  <si>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</si>
  <si>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</si>
  <si>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</si>
  <si>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</si>
  <si>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</si>
  <si>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</si>
  <si>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</si>
  <si>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</si>
  <si>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</si>
  <si>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</si>
  <si>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</si>
  <si>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</si>
  <si>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</si>
  <si>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</si>
  <si>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</si>
  <si>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</si>
  <si>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</si>
  <si>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</si>
  <si>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</si>
  <si>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</si>
  <si>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</si>
  <si>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</si>
  <si>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</si>
  <si>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</si>
  <si>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</si>
  <si>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</si>
  <si>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</si>
  <si>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</si>
  <si>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</si>
  <si>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</si>
  <si>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</si>
  <si>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</si>
  <si>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</si>
  <si>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</si>
  <si>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</si>
  <si>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</si>
  <si>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</si>
  <si>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</si>
  <si>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</si>
  <si>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</si>
  <si>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</si>
  <si>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</si>
  <si>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</si>
  <si>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</si>
  <si>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</si>
  <si>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</si>
  <si>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</si>
  <si>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</si>
  <si>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</si>
  <si>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</si>
  <si>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</si>
  <si>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</si>
  <si>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</si>
  <si>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</si>
  <si>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</si>
  <si>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</si>
  <si>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</si>
  <si>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</si>
  <si>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</si>
  <si>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</si>
  <si>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</si>
  <si>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</si>
  <si>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</si>
  <si>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</si>
  <si>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</si>
  <si>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</si>
  <si>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</si>
  <si>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</si>
  <si>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</si>
  <si>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</si>
  <si>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</si>
  <si>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</si>
  <si>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</si>
  <si>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</si>
  <si>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</si>
  <si>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</si>
  <si>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</si>
  <si>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</si>
  <si>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</si>
  <si>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</si>
  <si>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</si>
  <si>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</si>
  <si>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</si>
  <si>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</si>
  <si>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</si>
  <si>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</si>
  <si>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</si>
  <si>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</si>
  <si>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</si>
  <si>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</si>
  <si>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</si>
  <si>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</si>
  <si>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</si>
  <si>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</si>
  <si>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</si>
  <si>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</si>
  <si>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</si>
  <si>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</si>
  <si>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</si>
  <si>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</si>
  <si>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</si>
  <si>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</si>
  <si>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</si>
  <si>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</si>
  <si>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</si>
  <si>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</si>
  <si>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</si>
  <si>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</si>
  <si>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</si>
  <si>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</si>
  <si>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</si>
  <si>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</si>
  <si>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</si>
  <si>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</si>
  <si>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</si>
  <si>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</si>
  <si>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</si>
  <si>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</si>
  <si>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</si>
  <si>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</si>
  <si>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</si>
  <si>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</si>
  <si>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</si>
  <si>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</si>
  <si>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</si>
  <si>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</si>
  <si>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</si>
  <si>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</si>
  <si>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</si>
  <si>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</si>
  <si>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</si>
  <si>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</si>
  <si>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</si>
  <si>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</si>
  <si>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</si>
  <si>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</si>
  <si>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</si>
  <si>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</si>
  <si>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</si>
  <si>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</si>
  <si>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</si>
  <si>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</si>
  <si>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</si>
  <si>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</si>
  <si>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</si>
  <si>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</si>
  <si>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</si>
  <si>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</si>
  <si>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</si>
  <si>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</si>
  <si>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</si>
  <si>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</si>
  <si>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</si>
  <si>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</si>
  <si>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</si>
  <si>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</si>
  <si>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</si>
  <si>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</si>
  <si>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</si>
  <si>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</si>
  <si>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</si>
  <si>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</si>
  <si>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</si>
  <si>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</si>
  <si>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</si>
  <si>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</si>
  <si>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</si>
  <si>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</si>
  <si>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</si>
  <si>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</si>
  <si>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</si>
  <si>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</si>
  <si>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</si>
  <si>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</si>
  <si>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</si>
  <si>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</si>
  <si>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</si>
  <si>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</si>
  <si>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</si>
  <si>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</si>
  <si>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</si>
  <si>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</si>
  <si>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</si>
  <si>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</si>
  <si>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</si>
  <si>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</si>
  <si>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</si>
  <si>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</si>
  <si>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</si>
  <si>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</si>
  <si>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</si>
  <si>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</si>
  <si>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</si>
  <si>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</si>
  <si>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</si>
  <si>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</si>
  <si>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</si>
  <si>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</si>
  <si>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</si>
  <si>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</si>
  <si>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</si>
  <si>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</si>
  <si>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</si>
  <si>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</si>
  <si>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</si>
  <si>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</si>
  <si>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</si>
  <si>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</si>
  <si>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</si>
  <si>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</si>
  <si>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</si>
  <si>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</si>
  <si>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</si>
  <si>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</si>
  <si>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</si>
  <si>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</si>
  <si>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</si>
  <si>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</si>
  <si>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</si>
  <si>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</si>
  <si>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</si>
  <si>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</si>
  <si>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</si>
  <si>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</si>
  <si>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</si>
  <si>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</si>
  <si>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</si>
  <si>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</si>
  <si>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</si>
  <si>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</si>
  <si>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</si>
  <si>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</si>
  <si>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</si>
  <si>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</si>
  <si>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</si>
  <si>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</si>
  <si>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</si>
  <si>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</si>
  <si>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</si>
  <si>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</si>
  <si>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</si>
  <si>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</si>
  <si>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</si>
  <si>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</si>
  <si>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</si>
  <si>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</si>
  <si>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</si>
  <si>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</si>
  <si>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</si>
  <si>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</si>
  <si>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</si>
  <si>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</si>
  <si>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</si>
  <si>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</si>
  <si>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</si>
  <si>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</si>
  <si>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</si>
  <si>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</si>
  <si>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</si>
  <si>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</si>
  <si>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</si>
  <si>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</si>
  <si>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</si>
  <si>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</si>
  <si>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</si>
  <si>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</si>
  <si>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</si>
  <si>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</si>
  <si>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</si>
  <si>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</si>
  <si>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</si>
  <si>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</si>
  <si>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</si>
  <si>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</si>
  <si>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</si>
  <si>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</si>
  <si>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</si>
  <si>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</si>
  <si>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</si>
  <si>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</si>
  <si>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</si>
  <si>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</si>
  <si>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</si>
  <si>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</si>
  <si>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</si>
  <si>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</si>
  <si>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</si>
  <si>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</si>
  <si>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</si>
  <si>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</si>
  <si>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</si>
  <si>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</si>
  <si>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</si>
  <si>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</si>
  <si>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</si>
  <si>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</si>
  <si>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</si>
  <si>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</si>
  <si>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</si>
  <si>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</si>
  <si>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</si>
  <si>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</si>
  <si>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</si>
  <si>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</si>
  <si>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</si>
  <si>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</si>
  <si>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</si>
  <si>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</si>
  <si>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</si>
  <si>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</si>
  <si>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</si>
  <si>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</si>
  <si>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</si>
  <si>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</si>
  <si>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</si>
  <si>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</si>
  <si>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</si>
  <si>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</si>
  <si>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</si>
  <si>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</si>
  <si>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</si>
  <si>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</si>
  <si>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</si>
  <si>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</si>
  <si>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</si>
  <si>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</si>
  <si>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</si>
  <si>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</si>
  <si>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</si>
  <si>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</si>
  <si>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</si>
  <si>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</si>
  <si>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</si>
  <si>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</si>
  <si>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</si>
  <si>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</si>
  <si>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</si>
  <si>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</si>
  <si>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</si>
  <si>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</si>
  <si>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</si>
  <si>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</si>
  <si>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</si>
  <si>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</si>
  <si>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</si>
  <si>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</si>
  <si>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</si>
  <si>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</si>
  <si>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</si>
  <si>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</si>
  <si>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</si>
  <si>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</si>
  <si>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</si>
  <si>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</si>
  <si>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</si>
  <si>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</si>
  <si>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</si>
  <si>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</si>
  <si>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</si>
  <si>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</si>
  <si>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</si>
  <si>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</si>
  <si>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</si>
  <si>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</si>
  <si>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</si>
  <si>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</si>
  <si>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</si>
  <si>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</si>
  <si>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</si>
  <si>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</si>
  <si>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</si>
  <si>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</si>
  <si>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</si>
  <si>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</si>
  <si>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</si>
  <si>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</si>
  <si>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</si>
  <si>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</si>
  <si>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</si>
  <si>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</si>
  <si>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</si>
  <si>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</si>
  <si>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</si>
  <si>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</si>
  <si>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</si>
  <si>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</si>
  <si>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</si>
  <si>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</si>
  <si>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</si>
  <si>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</si>
  <si>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</si>
  <si>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</si>
  <si>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</si>
  <si>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</si>
  <si>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</si>
  <si>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</si>
  <si>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</si>
  <si>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</si>
  <si>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</si>
  <si>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</si>
  <si>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</si>
  <si>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</si>
  <si>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</si>
  <si>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</si>
  <si>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</si>
  <si>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</si>
  <si>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</si>
  <si>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</si>
  <si>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</si>
  <si>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</si>
  <si>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</si>
  <si>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</si>
  <si>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</si>
  <si>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</si>
  <si>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</si>
  <si>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</si>
  <si>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</si>
  <si>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</si>
  <si>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</si>
  <si>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</si>
  <si>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</si>
  <si>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</si>
  <si>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</si>
  <si>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</si>
  <si>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</si>
  <si>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</si>
  <si>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</si>
  <si>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</si>
  <si>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</si>
  <si>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</si>
  <si>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</si>
  <si>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</si>
  <si>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</si>
  <si>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</si>
  <si>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</si>
  <si>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</si>
  <si>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</si>
  <si>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</si>
  <si>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</si>
  <si>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</si>
  <si>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</si>
  <si>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</si>
  <si>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</si>
  <si>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</si>
  <si>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</si>
  <si>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</si>
  <si>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</si>
  <si>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</si>
  <si>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</si>
  <si>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</si>
  <si>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</si>
  <si>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</si>
  <si>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</si>
  <si>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</si>
  <si>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</si>
  <si>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</si>
  <si>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</si>
  <si>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</si>
  <si>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</si>
  <si>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</si>
  <si>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</si>
  <si>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</si>
  <si>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</si>
  <si>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</si>
  <si>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</si>
  <si>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</si>
  <si>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</si>
  <si>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</si>
  <si>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</si>
  <si>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</si>
  <si>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</si>
  <si>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</si>
  <si>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</si>
  <si>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</si>
  <si>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</si>
  <si>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</si>
  <si>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</si>
  <si>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</si>
  <si>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</si>
  <si>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</si>
  <si>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</si>
  <si>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</si>
  <si>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</si>
  <si>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</si>
  <si>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</si>
  <si>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</si>
  <si>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</si>
  <si>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</si>
  <si>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</si>
  <si>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</si>
  <si>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</si>
  <si>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</si>
  <si>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</si>
  <si>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</si>
  <si>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</si>
  <si>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</si>
  <si>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</si>
  <si>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</si>
  <si>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</si>
  <si>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</si>
  <si>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</si>
  <si>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</si>
  <si>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</si>
  <si>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</si>
  <si>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</si>
  <si>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</si>
  <si>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</si>
  <si>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</si>
  <si>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</si>
  <si>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</si>
  <si>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</si>
  <si>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</si>
  <si>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</si>
  <si>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</si>
  <si>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</si>
  <si>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</si>
  <si>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</si>
  <si>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</si>
  <si>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</si>
  <si>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</si>
  <si>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</si>
  <si>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</si>
  <si>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</si>
  <si>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</si>
  <si>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</si>
  <si>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</si>
  <si>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</si>
  <si>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</si>
  <si>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</si>
  <si>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</si>
  <si>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</si>
  <si>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</si>
  <si>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</si>
  <si>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</si>
  <si>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</si>
  <si>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</si>
  <si>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</si>
  <si>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</si>
  <si>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</si>
  <si>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</si>
  <si>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</si>
  <si>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</si>
  <si>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</si>
  <si>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</si>
  <si>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</si>
  <si>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</si>
  <si>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</si>
  <si>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</si>
  <si>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</si>
  <si>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</si>
  <si>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</si>
  <si>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</si>
  <si>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</si>
  <si>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</si>
  <si>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</si>
  <si>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</si>
  <si>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</si>
  <si>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</si>
  <si>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</si>
  <si>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</si>
  <si>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</si>
  <si>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</si>
  <si>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</si>
  <si>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</si>
  <si>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</si>
  <si>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</si>
  <si>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</si>
  <si>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</si>
  <si>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</si>
  <si>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</si>
  <si>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</si>
  <si>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</si>
  <si>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</si>
  <si>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</si>
  <si>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</si>
  <si>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</si>
  <si>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</si>
  <si>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</si>
  <si>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</si>
  <si>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</si>
  <si>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</si>
  <si>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</si>
  <si>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</si>
  <si>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</si>
  <si>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</si>
  <si>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</si>
  <si>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</si>
  <si>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</si>
  <si>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</si>
  <si>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</si>
  <si>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</si>
  <si>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</si>
  <si>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</si>
  <si>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</si>
  <si>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</si>
  <si>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</si>
  <si>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</si>
  <si>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</si>
  <si>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</si>
  <si>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</si>
  <si>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</si>
  <si>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</si>
  <si>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</si>
  <si>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</si>
  <si>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</si>
  <si>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</si>
  <si>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</si>
  <si>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</si>
  <si>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</si>
  <si>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</si>
  <si>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</si>
  <si>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</si>
  <si>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</si>
  <si>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</si>
  <si>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</si>
  <si>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</si>
  <si>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</si>
  <si>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</si>
  <si>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</si>
  <si>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</si>
  <si>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</si>
  <si>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</si>
  <si>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</si>
  <si>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</si>
  <si>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</si>
  <si>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</si>
  <si>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</si>
  <si>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</si>
  <si>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</si>
  <si>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</si>
  <si>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</si>
  <si>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</si>
  <si>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</si>
  <si>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</si>
  <si>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</si>
  <si>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</si>
  <si>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</si>
  <si>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</si>
  <si>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</si>
  <si>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</si>
  <si>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</si>
  <si>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</si>
  <si>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</si>
  <si>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</si>
  <si>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</si>
  <si>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</si>
  <si>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</si>
  <si>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</si>
  <si>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</si>
  <si>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</si>
  <si>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</si>
  <si>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</si>
  <si>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</si>
  <si>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</si>
  <si>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</si>
  <si>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</si>
  <si>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</si>
  <si>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</si>
  <si>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</si>
  <si>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</si>
  <si>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</si>
  <si>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</si>
  <si>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</si>
  <si>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</si>
  <si>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</si>
  <si>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</si>
  <si>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</si>
  <si>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</si>
  <si>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</si>
  <si>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</si>
  <si>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</si>
  <si>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</si>
  <si>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</si>
  <si>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</si>
  <si>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</si>
  <si>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</si>
  <si>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</si>
  <si>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</si>
  <si>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</si>
  <si>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</si>
  <si>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</si>
  <si>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</si>
  <si>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</si>
  <si>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</si>
  <si>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</si>
  <si>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</si>
  <si>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</si>
  <si>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</si>
  <si>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</si>
  <si>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</si>
  <si>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</si>
  <si>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</si>
  <si>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</si>
  <si>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</si>
  <si>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</si>
  <si>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</si>
  <si>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</si>
  <si>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</si>
  <si>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</si>
  <si>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</si>
  <si>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</si>
  <si>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</si>
  <si>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</si>
  <si>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</si>
  <si>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</si>
  <si>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</si>
  <si>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</si>
  <si>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</si>
  <si>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</si>
  <si>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</si>
  <si>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</si>
  <si>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</si>
  <si>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</si>
  <si>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</si>
  <si>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</si>
  <si>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</si>
  <si>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</si>
  <si>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</si>
  <si>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</si>
  <si>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</si>
  <si>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</si>
  <si>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</si>
  <si>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</si>
  <si>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</si>
  <si>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</si>
  <si>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</si>
  <si>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</si>
  <si>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</si>
  <si>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</si>
  <si>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</si>
  <si>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</si>
  <si>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</si>
  <si>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</si>
  <si>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</si>
  <si>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</si>
  <si>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</si>
  <si>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</si>
  <si>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</si>
  <si>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</si>
  <si>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</si>
  <si>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</si>
  <si>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</si>
  <si>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</si>
  <si>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</si>
  <si>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</si>
  <si>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</si>
  <si>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</si>
  <si>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</si>
  <si>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</si>
  <si>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</si>
  <si>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</si>
  <si>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</si>
  <si>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</si>
  <si>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</si>
  <si>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</si>
  <si>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</si>
  <si>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</si>
  <si>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</si>
  <si>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</si>
  <si>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</si>
  <si>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</si>
  <si>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</si>
  <si>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</si>
  <si>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</si>
  <si>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</si>
  <si>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</si>
  <si>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</si>
  <si>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</si>
  <si>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</si>
  <si>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</si>
  <si>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</si>
  <si>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</si>
  <si>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</si>
  <si>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</si>
  <si>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</si>
  <si>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</si>
  <si>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</si>
  <si>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</si>
  <si>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</si>
  <si>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</si>
  <si>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</si>
  <si>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</si>
  <si>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</si>
  <si>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</si>
  <si>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</si>
  <si>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</si>
  <si>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</si>
  <si>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</si>
  <si>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</si>
  <si>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</si>
  <si>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</si>
  <si>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</si>
  <si>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</si>
  <si>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</si>
  <si>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</si>
  <si>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</si>
  <si>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</si>
  <si>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</si>
  <si>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</si>
  <si>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</si>
  <si>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</si>
  <si>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</si>
  <si>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</si>
  <si>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</si>
  <si>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</si>
  <si>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</si>
  <si>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</si>
  <si>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</si>
  <si>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</si>
  <si>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</si>
  <si>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</si>
  <si>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</si>
  <si>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</si>
  <si>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</si>
  <si>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</si>
  <si>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</si>
  <si>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</si>
  <si>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</si>
  <si>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</si>
  <si>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</si>
  <si>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</si>
  <si>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</si>
  <si>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</si>
  <si>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</si>
  <si>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</si>
  <si>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</si>
  <si>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</si>
  <si>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</si>
  <si>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</si>
  <si>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</si>
  <si>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</si>
  <si>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</si>
  <si>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</si>
  <si>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</si>
  <si>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</si>
  <si>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</si>
  <si>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</si>
  <si>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</si>
  <si>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</si>
  <si>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</si>
  <si>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</si>
  <si>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</si>
  <si>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</si>
  <si>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</si>
  <si>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</si>
  <si>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</si>
  <si>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</si>
  <si>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</si>
  <si>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</si>
  <si>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</si>
  <si>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</si>
  <si>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</si>
  <si>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</si>
  <si>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</si>
  <si>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</si>
  <si>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</si>
  <si>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</si>
  <si>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</si>
  <si>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</si>
  <si>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</si>
  <si>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</si>
  <si>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</si>
  <si>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</si>
  <si>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</si>
  <si>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</si>
  <si>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</si>
  <si>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</si>
  <si>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</si>
  <si>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</si>
  <si>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</si>
  <si>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</si>
  <si>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</si>
  <si>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</si>
  <si>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</si>
  <si>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</si>
  <si>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</si>
  <si>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</si>
  <si>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</si>
  <si>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</si>
  <si>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</si>
  <si>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</si>
  <si>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</si>
  <si>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</si>
  <si>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</si>
  <si>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</si>
  <si>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</si>
  <si>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</si>
  <si>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</si>
  <si>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</si>
  <si>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</si>
  <si>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</si>
  <si>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</si>
  <si>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</si>
  <si>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</si>
  <si>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</si>
  <si>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</si>
  <si>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</si>
  <si>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</si>
  <si>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</si>
  <si>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</si>
  <si>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</si>
  <si>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</si>
  <si>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</si>
  <si>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</si>
  <si>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</si>
  <si>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</si>
  <si>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</si>
  <si>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</si>
  <si>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</si>
  <si>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</si>
  <si>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</si>
  <si>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</si>
  <si>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</si>
  <si>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</si>
  <si>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</si>
  <si>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</si>
  <si>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</si>
  <si>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</si>
  <si>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</si>
  <si>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</si>
  <si>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</si>
  <si>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</si>
  <si>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</si>
  <si>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</si>
  <si>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</si>
  <si>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</si>
  <si>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</si>
  <si>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</si>
  <si>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</si>
  <si>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</si>
  <si>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</si>
  <si>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</si>
  <si>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</si>
  <si>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</si>
  <si>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</si>
  <si>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</si>
  <si>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</si>
  <si>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</si>
  <si>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</si>
  <si>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</si>
  <si>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</si>
  <si>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</si>
  <si>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</si>
  <si>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</si>
  <si>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</si>
  <si>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</si>
  <si>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</si>
  <si>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</si>
  <si>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</si>
  <si>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</si>
  <si>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</si>
  <si>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</si>
  <si>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</si>
  <si>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</si>
  <si>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</si>
  <si>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</si>
  <si>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</si>
  <si>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</si>
  <si>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</si>
  <si>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</si>
  <si>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</si>
  <si>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</si>
  <si>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</si>
  <si>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</si>
  <si>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</si>
  <si>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</si>
  <si>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</si>
  <si>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</si>
  <si>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</si>
  <si>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</si>
  <si>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</si>
  <si>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</si>
  <si>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</si>
  <si>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</si>
  <si>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</si>
  <si>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</si>
  <si>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</si>
  <si>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</si>
  <si>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</si>
  <si>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</si>
  <si>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</si>
  <si>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</si>
  <si>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</si>
  <si>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</si>
  <si>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</si>
  <si>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</si>
  <si>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</si>
  <si>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</si>
  <si>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</si>
  <si>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</si>
  <si>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</si>
  <si>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</si>
  <si>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</si>
  <si>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</si>
  <si>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</si>
  <si>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</si>
  <si>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</si>
  <si>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</si>
  <si>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</si>
  <si>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</si>
  <si>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</si>
  <si>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</si>
  <si>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</si>
  <si>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</si>
  <si>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</si>
  <si>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</si>
  <si>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</si>
  <si>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</si>
  <si>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</si>
  <si>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</si>
  <si>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</si>
  <si>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</si>
  <si>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</si>
  <si>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</si>
  <si>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</si>
  <si>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</si>
  <si>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</si>
  <si>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</si>
  <si>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</si>
  <si>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</si>
  <si>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</si>
  <si>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</si>
  <si>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</si>
  <si>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</si>
  <si>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</si>
  <si>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</si>
  <si>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</si>
  <si>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</si>
  <si>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</si>
  <si>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</si>
  <si>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</si>
  <si>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</si>
  <si>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</si>
  <si>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</si>
  <si>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</si>
  <si>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</si>
  <si>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</si>
  <si>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</si>
  <si>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</si>
  <si>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</si>
  <si>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</si>
  <si>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</si>
  <si>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</si>
  <si>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</si>
  <si>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</si>
  <si>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</si>
  <si>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</si>
  <si>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</si>
  <si>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</si>
  <si>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</si>
  <si>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</si>
  <si>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</si>
  <si>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</si>
  <si>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</si>
  <si>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</si>
  <si>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</si>
  <si>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</si>
  <si>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</si>
  <si>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</si>
  <si>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</si>
  <si>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</si>
  <si>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</si>
  <si>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</si>
  <si>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</si>
  <si>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</si>
  <si>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</si>
  <si>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</si>
  <si>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</si>
  <si>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</si>
  <si>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</si>
  <si>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</si>
  <si>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</si>
  <si>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</si>
  <si>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</si>
  <si>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</si>
  <si>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</si>
  <si>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</si>
  <si>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</si>
  <si>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</si>
  <si>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</si>
  <si>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</si>
  <si>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</si>
  <si>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</si>
  <si>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</si>
  <si>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</si>
  <si>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</si>
  <si>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</si>
  <si>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</si>
  <si>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</si>
  <si>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</si>
  <si>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</si>
  <si>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</si>
  <si>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</si>
  <si>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</si>
  <si>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</si>
  <si>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</si>
  <si>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</si>
  <si>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</si>
  <si>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</si>
  <si>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</si>
  <si>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</si>
  <si>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</si>
  <si>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</si>
  <si>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</si>
  <si>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</si>
  <si>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</si>
  <si>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</si>
  <si>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</si>
  <si>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</si>
  <si>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</si>
  <si>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</si>
  <si>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</si>
  <si>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</si>
  <si>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</si>
  <si>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</si>
  <si>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</si>
  <si>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</si>
  <si>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</si>
  <si>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</si>
  <si>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</si>
  <si>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</si>
  <si>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</si>
  <si>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</si>
  <si>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</si>
  <si>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</si>
  <si>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</si>
  <si>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</si>
  <si>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</si>
  <si>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</si>
  <si>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</si>
  <si>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</si>
  <si>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</si>
  <si>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</si>
  <si>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</si>
  <si>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</si>
  <si>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</si>
  <si>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</si>
  <si>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</si>
  <si>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</si>
  <si>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</si>
  <si>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</si>
  <si>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</si>
  <si>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</si>
  <si>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</si>
  <si>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</si>
  <si>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</si>
  <si>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</si>
  <si>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</si>
  <si>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</si>
  <si>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</si>
  <si>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</si>
  <si>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</si>
  <si>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</si>
  <si>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</si>
  <si>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</si>
  <si>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</si>
  <si>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</si>
  <si>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</si>
  <si>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</si>
  <si>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</si>
  <si>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</si>
  <si>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</si>
  <si>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</si>
  <si>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</si>
  <si>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</si>
  <si>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</si>
  <si>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</si>
  <si>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</si>
  <si>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</si>
  <si>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</si>
  <si>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</si>
  <si>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</si>
  <si>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</si>
  <si>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</si>
  <si>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</si>
  <si>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</si>
  <si>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</si>
  <si>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</si>
  <si>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</si>
  <si>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</si>
  <si>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</si>
  <si>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</si>
  <si>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</si>
  <si>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</si>
  <si>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</si>
  <si>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</si>
  <si>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</si>
  <si>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</si>
  <si>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</si>
  <si>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</si>
  <si>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</si>
  <si>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</si>
  <si>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</si>
  <si>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</si>
  <si>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</si>
  <si>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</si>
  <si>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</si>
  <si>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</si>
  <si>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</si>
  <si>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</si>
  <si>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</si>
  <si>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</si>
  <si>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</si>
  <si>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</si>
  <si>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</si>
  <si>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</si>
  <si>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</si>
  <si>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</si>
  <si>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</si>
  <si>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</si>
  <si>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</si>
  <si>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</si>
  <si>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</si>
  <si>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</si>
  <si>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</si>
  <si>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</si>
  <si>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</si>
  <si>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</si>
  <si>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</si>
  <si>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</si>
  <si>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</si>
  <si>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</si>
  <si>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</si>
  <si>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</si>
  <si>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</si>
  <si>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</si>
  <si>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</si>
  <si>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</si>
  <si>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</si>
  <si>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</si>
  <si>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</si>
  <si>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</si>
  <si>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</si>
  <si>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</si>
  <si>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</si>
  <si>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</si>
  <si>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</si>
  <si>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</si>
  <si>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</si>
  <si>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</si>
  <si>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</si>
  <si>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</si>
  <si>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</si>
  <si>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</si>
  <si>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</si>
  <si>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</si>
  <si>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</si>
  <si>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</si>
  <si>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</si>
  <si>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</si>
  <si>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</si>
  <si>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</si>
  <si>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</si>
  <si>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</si>
  <si>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</si>
  <si>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</si>
  <si>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</si>
  <si>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</si>
  <si>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</si>
  <si>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</si>
  <si>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</si>
  <si>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</si>
  <si>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</si>
  <si>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</si>
  <si>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</si>
  <si>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</si>
  <si>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</si>
  <si>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</si>
  <si>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</si>
  <si>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</si>
  <si>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</si>
  <si>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</si>
  <si>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</si>
  <si>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</si>
  <si>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</si>
  <si>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</si>
  <si>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</si>
  <si>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</si>
  <si>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</si>
  <si>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</si>
  <si>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</si>
  <si>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</si>
  <si>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</si>
  <si>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</si>
  <si>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</si>
  <si>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</si>
  <si>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</si>
  <si>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</si>
  <si>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</si>
  <si>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</si>
  <si>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</si>
  <si>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</si>
  <si>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</si>
  <si>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</si>
  <si>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</si>
  <si>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</si>
  <si>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</si>
  <si>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</si>
  <si>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</si>
  <si>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</si>
  <si>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</si>
  <si>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</si>
  <si>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</si>
  <si>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</si>
  <si>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</si>
  <si>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</si>
  <si>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</si>
  <si>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</si>
  <si>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</si>
  <si>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</si>
  <si>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</si>
  <si>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</si>
  <si>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</si>
  <si>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</si>
  <si>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</si>
  <si>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</si>
  <si>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</si>
  <si>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</si>
  <si>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</si>
  <si>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</si>
  <si>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</si>
  <si>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</si>
  <si>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</si>
  <si>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</si>
  <si>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</si>
  <si>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</si>
  <si>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</si>
  <si>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</si>
  <si>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</si>
  <si>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</si>
  <si>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</si>
  <si>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</si>
  <si>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</si>
  <si>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</si>
  <si>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</si>
  <si>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</si>
  <si>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</si>
  <si>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</si>
  <si>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</si>
  <si>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</si>
  <si>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</si>
  <si>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</si>
  <si>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</si>
  <si>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</si>
  <si>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</si>
  <si>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</si>
  <si>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</si>
  <si>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</si>
  <si>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</si>
  <si>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</si>
  <si>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</si>
  <si>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</si>
  <si>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</si>
  <si>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</si>
  <si>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</si>
  <si>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</si>
  <si>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</si>
  <si>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</si>
  <si>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</si>
  <si>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</si>
  <si>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</si>
  <si>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</si>
  <si>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</si>
  <si>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</si>
  <si>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</si>
  <si>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</si>
  <si>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</si>
  <si>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</si>
  <si>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</si>
  <si>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</si>
  <si>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</si>
  <si>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</si>
  <si>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</si>
  <si>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</si>
  <si>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</si>
  <si>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</si>
  <si>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</si>
  <si>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</si>
  <si>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</si>
  <si>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</si>
  <si>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</si>
  <si>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</si>
  <si>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</si>
  <si>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</si>
  <si>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</si>
  <si>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</si>
  <si>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</si>
  <si>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</si>
  <si>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</si>
  <si>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</si>
  <si>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</si>
  <si>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</si>
  <si>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</si>
  <si>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</si>
  <si>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</si>
  <si>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</si>
  <si>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</si>
  <si>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</si>
  <si>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</si>
  <si>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</si>
  <si>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</si>
  <si>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</si>
  <si>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</si>
  <si>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</si>
  <si>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</si>
  <si>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</si>
  <si>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</si>
  <si>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</si>
  <si>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</si>
  <si>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</si>
  <si>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</si>
  <si>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</si>
  <si>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</si>
  <si>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</si>
  <si>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</si>
  <si>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</si>
  <si>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</si>
  <si>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</si>
  <si>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</si>
  <si>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</si>
  <si>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</si>
  <si>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</si>
  <si>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</si>
  <si>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</si>
  <si>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</si>
  <si>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</si>
  <si>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</si>
  <si>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</si>
  <si>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</si>
  <si>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</si>
  <si>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</si>
  <si>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</si>
  <si>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</si>
  <si>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</si>
  <si>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</si>
  <si>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</si>
  <si>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</si>
  <si>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</si>
  <si>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</si>
  <si>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</si>
  <si>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</si>
  <si>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</si>
  <si>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</si>
  <si>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</si>
  <si>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</si>
  <si>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</si>
  <si>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</si>
  <si>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</si>
  <si>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</si>
  <si>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</si>
  <si>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</si>
  <si>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</si>
  <si>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</si>
  <si>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</si>
  <si>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</si>
  <si>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</si>
  <si>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</si>
  <si>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</si>
  <si>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</si>
  <si>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</si>
  <si>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</si>
  <si>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</si>
  <si>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</si>
  <si>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</si>
  <si>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</si>
  <si>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</si>
  <si>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</si>
  <si>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</si>
  <si>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</si>
  <si>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</si>
  <si>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</si>
  <si>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</si>
  <si>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</si>
  <si>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</si>
  <si>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</si>
  <si>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</si>
  <si>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</si>
  <si>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</si>
  <si>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</si>
  <si>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</si>
  <si>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</si>
  <si>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</si>
  <si>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</si>
  <si>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</si>
  <si>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</si>
  <si>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</si>
  <si>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</si>
  <si>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</si>
  <si>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</si>
  <si>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</si>
  <si>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</si>
  <si>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</si>
  <si>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</si>
  <si>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</si>
  <si>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</si>
  <si>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</si>
  <si>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</si>
  <si>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</si>
  <si>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</si>
  <si>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</si>
  <si>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</si>
  <si>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</si>
  <si>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</si>
  <si>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</si>
  <si>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</si>
  <si>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</si>
  <si>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</si>
  <si>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</si>
  <si>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</si>
  <si>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</si>
  <si>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</si>
  <si>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</si>
  <si>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</si>
  <si>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</si>
  <si>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</si>
  <si>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</si>
  <si>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</si>
  <si>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</si>
  <si>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</si>
  <si>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</si>
  <si>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</si>
  <si>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</si>
  <si>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</si>
  <si>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</si>
  <si>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</si>
  <si>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</si>
  <si>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</si>
  <si>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</si>
  <si>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</si>
  <si>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</si>
  <si>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</si>
  <si>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</si>
  <si>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</si>
  <si>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</si>
  <si>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</si>
  <si>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</si>
  <si>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</si>
  <si>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</si>
  <si>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</si>
  <si>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</si>
  <si>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</si>
  <si>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</si>
  <si>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</si>
  <si>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</si>
  <si>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</si>
  <si>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</si>
  <si>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</si>
  <si>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</si>
  <si>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</si>
  <si>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</si>
  <si>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</si>
  <si>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</si>
  <si>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</si>
  <si>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</si>
  <si>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</si>
  <si>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</si>
  <si>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</si>
  <si>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</si>
  <si>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</si>
  <si>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</si>
  <si>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</si>
  <si>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</si>
  <si>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</si>
  <si>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</si>
  <si>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</si>
  <si>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</si>
  <si>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</si>
  <si>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</si>
  <si>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</si>
  <si>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</si>
  <si>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</si>
  <si>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</si>
  <si>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</si>
  <si>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</si>
  <si>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</si>
  <si>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</si>
  <si>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</si>
  <si>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</si>
  <si>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</si>
  <si>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</si>
  <si>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</si>
  <si>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</si>
  <si>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</si>
  <si>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</si>
  <si>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</si>
  <si>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</si>
  <si>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</si>
  <si>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</si>
  <si>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</si>
  <si>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</si>
  <si>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</si>
  <si>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</si>
  <si>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</si>
  <si>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</si>
  <si>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</si>
  <si>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</si>
  <si>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</si>
  <si>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</si>
  <si>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</si>
  <si>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</si>
  <si>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</si>
  <si>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</si>
  <si>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</si>
  <si>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</si>
  <si>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</si>
  <si>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</si>
  <si>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</si>
  <si>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</si>
  <si>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</si>
  <si>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</si>
  <si>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</si>
  <si>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</si>
  <si>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</si>
  <si>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</si>
  <si>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</si>
  <si>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</si>
  <si>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</si>
  <si>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</si>
  <si>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</si>
  <si>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</si>
  <si>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</si>
  <si>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</si>
  <si>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</si>
  <si>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</si>
  <si>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</si>
  <si>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</si>
  <si>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</si>
  <si>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</si>
  <si>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</si>
  <si>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</si>
  <si>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</si>
  <si>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</si>
  <si>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</si>
  <si>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</si>
  <si>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</si>
  <si>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</si>
  <si>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</si>
  <si>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</si>
  <si>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</si>
  <si>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</si>
  <si>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</si>
  <si>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</si>
  <si>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</si>
  <si>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</si>
  <si>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</si>
  <si>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</si>
  <si>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</si>
  <si>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</si>
  <si>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</si>
  <si>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</si>
  <si>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</si>
  <si>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</si>
  <si>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</si>
  <si>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</si>
  <si>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</si>
  <si>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</si>
  <si>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</si>
  <si>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</si>
  <si>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</si>
  <si>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</si>
  <si>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</si>
  <si>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</si>
  <si>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</si>
  <si>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</si>
  <si>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</si>
  <si>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</si>
  <si>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</si>
  <si>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</si>
  <si>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</si>
  <si>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</si>
  <si>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</si>
  <si>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</si>
  <si>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</si>
  <si>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</si>
  <si>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</si>
  <si>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</si>
  <si>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</si>
  <si>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</si>
  <si>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</si>
  <si>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</si>
  <si>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</si>
  <si>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</si>
  <si>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</si>
  <si>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</si>
  <si>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</si>
  <si>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</si>
  <si>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</si>
  <si>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</si>
  <si>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</si>
  <si>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</si>
  <si>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</si>
  <si>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</si>
  <si>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</si>
  <si>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</si>
  <si>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</si>
  <si>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</si>
  <si>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</si>
  <si>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</si>
  <si>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</si>
  <si>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</si>
  <si>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</si>
  <si>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</si>
  <si>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</si>
  <si>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</si>
  <si>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</si>
  <si>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</si>
  <si>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</si>
  <si>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</si>
  <si>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</si>
  <si>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</si>
  <si>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</si>
  <si>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</si>
  <si>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</si>
  <si>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</si>
  <si>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</si>
  <si>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</si>
  <si>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</si>
  <si>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</si>
  <si>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</si>
  <si>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</si>
  <si>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</si>
  <si>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</si>
  <si>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</si>
  <si>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</si>
  <si>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</si>
  <si>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</si>
  <si>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</si>
  <si>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</si>
  <si>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</si>
  <si>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</si>
  <si>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</si>
  <si>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</si>
  <si>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</si>
  <si>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</si>
  <si>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</si>
  <si>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</si>
  <si>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</si>
  <si>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</si>
  <si>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</si>
  <si>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</si>
  <si>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</si>
  <si>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</si>
  <si>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</si>
  <si>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</si>
  <si>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</si>
  <si>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</si>
  <si>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</si>
  <si>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</si>
  <si>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</si>
  <si>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</si>
  <si>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</si>
  <si>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</si>
  <si>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</si>
  <si>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</si>
  <si>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</si>
  <si>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</si>
  <si>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</si>
  <si>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</si>
  <si>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</si>
  <si>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</si>
  <si>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</si>
  <si>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</si>
  <si>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</si>
  <si>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</si>
  <si>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</si>
  <si>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</si>
  <si>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</si>
  <si>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</si>
  <si>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</si>
  <si>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</si>
  <si>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</si>
  <si>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</si>
  <si>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</si>
  <si>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</si>
  <si>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</si>
  <si>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</si>
  <si>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</si>
  <si>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</si>
  <si>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</si>
  <si>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</si>
  <si>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</si>
  <si>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</si>
  <si>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</si>
  <si>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</si>
  <si>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</si>
  <si>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</si>
  <si>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</si>
  <si>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</si>
  <si>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</si>
  <si>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</si>
  <si>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</si>
  <si>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</si>
  <si>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</si>
  <si>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</si>
  <si>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</si>
  <si>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</si>
  <si>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</si>
  <si>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</si>
  <si>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</si>
  <si>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</si>
  <si>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</si>
  <si>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</si>
  <si>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</si>
  <si>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</si>
  <si>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</si>
  <si>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</si>
  <si>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</si>
  <si>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</si>
  <si>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</si>
  <si>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</si>
  <si>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</si>
  <si>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</si>
  <si>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</si>
  <si>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</si>
  <si>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</si>
  <si>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</si>
  <si>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</si>
  <si>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</si>
  <si>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</si>
  <si>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</si>
  <si>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</si>
  <si>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</si>
  <si>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</si>
  <si>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</si>
  <si>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</si>
  <si>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</si>
  <si>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</si>
  <si>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</si>
  <si>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</si>
  <si>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</si>
  <si>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</si>
  <si>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</si>
  <si>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</si>
  <si>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</si>
  <si>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</si>
  <si>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</si>
  <si>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</si>
  <si>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</si>
  <si>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</si>
  <si>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</si>
  <si>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</si>
  <si>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</si>
  <si>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</si>
  <si>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</si>
  <si>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</si>
  <si>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</si>
  <si>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</si>
  <si>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</si>
  <si>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</si>
  <si>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</si>
  <si>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</si>
  <si>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</si>
  <si>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</si>
  <si>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</si>
  <si>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</si>
  <si>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</si>
  <si>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</si>
  <si>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</si>
  <si>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</si>
  <si>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</si>
  <si>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</si>
  <si>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</si>
  <si>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</si>
  <si>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</si>
  <si>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</si>
  <si>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</si>
  <si>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</si>
  <si>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</si>
  <si>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</si>
  <si>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</si>
  <si>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</si>
  <si>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</si>
  <si>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</si>
  <si>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</si>
  <si>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</si>
  <si>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</si>
  <si>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</si>
  <si>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</si>
  <si>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</si>
  <si>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</si>
  <si>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</si>
  <si>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</si>
  <si>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</si>
  <si>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</si>
  <si>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</si>
  <si>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</si>
  <si>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</si>
  <si>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</si>
  <si>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</si>
  <si>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</si>
  <si>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</si>
  <si>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</si>
  <si>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</si>
  <si>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</si>
  <si>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</si>
  <si>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</si>
  <si>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</si>
  <si>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</si>
  <si>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</si>
  <si>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</si>
  <si>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</si>
  <si>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</si>
  <si>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</si>
  <si>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</si>
  <si>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</si>
  <si>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</si>
  <si>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</si>
  <si>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</si>
  <si>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</si>
  <si>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</si>
  <si>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</si>
  <si>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</si>
  <si>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</si>
  <si>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</si>
  <si>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</si>
  <si>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</si>
  <si>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</si>
  <si>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</si>
  <si>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</si>
  <si>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</si>
  <si>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</si>
  <si>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</si>
  <si>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</si>
  <si>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</si>
  <si>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</si>
  <si>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</si>
  <si>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</si>
  <si>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</si>
  <si>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</si>
  <si>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</si>
  <si>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</si>
  <si>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</si>
  <si>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</si>
  <si>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</si>
  <si>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</si>
  <si>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</si>
  <si>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</si>
  <si>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</si>
  <si>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</si>
  <si>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</si>
  <si>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</si>
  <si>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</si>
  <si>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</si>
  <si>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</si>
  <si>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</si>
  <si>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</si>
  <si>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</si>
  <si>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</si>
  <si>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</si>
  <si>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</si>
  <si>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</si>
  <si>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</si>
  <si>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</si>
  <si>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</si>
  <si>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</si>
  <si>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</si>
  <si>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</si>
  <si>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</si>
  <si>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</si>
  <si>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</si>
  <si>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</si>
  <si>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</si>
  <si>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</si>
  <si>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</si>
  <si>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</si>
  <si>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</si>
  <si>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</si>
  <si>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</si>
  <si>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</si>
  <si>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</si>
  <si>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</si>
  <si>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</si>
  <si>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</si>
  <si>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</si>
  <si>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</si>
  <si>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</si>
  <si>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</si>
  <si>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</si>
  <si>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</si>
  <si>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</si>
  <si>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</si>
  <si>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</si>
  <si>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</si>
  <si>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</si>
  <si>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</si>
  <si>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</si>
  <si>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</si>
  <si>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</si>
  <si>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</si>
  <si>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</si>
  <si>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</si>
  <si>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</si>
  <si>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</si>
  <si>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</si>
  <si>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</si>
  <si>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</si>
  <si>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</si>
  <si>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</si>
  <si>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</si>
  <si>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</si>
  <si>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</si>
  <si>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</si>
  <si>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</si>
  <si>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</si>
  <si>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</si>
  <si>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</si>
  <si>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</si>
  <si>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</si>
  <si>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</si>
  <si>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</si>
  <si>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</si>
  <si>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</si>
  <si>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</si>
  <si>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</si>
  <si>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</si>
  <si>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</si>
  <si>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</si>
  <si>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</si>
  <si>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</si>
  <si>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</si>
  <si>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</si>
  <si>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</si>
  <si>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</si>
  <si>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</si>
  <si>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</si>
  <si>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</si>
  <si>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</si>
  <si>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</si>
  <si>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</si>
  <si>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</si>
  <si>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</si>
  <si>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</si>
  <si>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</si>
  <si>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</si>
  <si>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</si>
  <si>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</si>
  <si>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</si>
  <si>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</si>
  <si>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</si>
  <si>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</si>
  <si>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</si>
  <si>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</si>
  <si>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</si>
  <si>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</si>
  <si>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</si>
  <si>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</si>
  <si>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</si>
  <si>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</si>
  <si>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</si>
  <si>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</si>
  <si>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</si>
  <si>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</si>
  <si>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</si>
  <si>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</si>
  <si>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</si>
  <si>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</si>
  <si>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</si>
  <si>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</si>
  <si>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</si>
  <si>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</si>
  <si>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</si>
  <si>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</si>
  <si>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</si>
  <si>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</si>
  <si>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</si>
  <si>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</si>
  <si>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</si>
  <si>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</si>
  <si>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</si>
  <si>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</si>
  <si>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</si>
  <si>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</si>
  <si>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</si>
  <si>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</si>
  <si>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</si>
  <si>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</si>
  <si>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</si>
  <si>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</si>
  <si>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</si>
  <si>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</si>
  <si>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</si>
  <si>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</si>
  <si>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</si>
  <si>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</si>
  <si>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</si>
  <si>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</si>
  <si>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</si>
  <si>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</si>
  <si>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</si>
  <si>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</si>
  <si>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</si>
  <si>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</si>
  <si>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</si>
  <si>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</si>
  <si>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</si>
  <si>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</si>
  <si>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</si>
  <si>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</si>
  <si>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</si>
  <si>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</si>
  <si>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</si>
  <si>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</si>
  <si>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</si>
  <si>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</si>
  <si>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</si>
  <si>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</si>
  <si>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</si>
  <si>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</si>
  <si>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</si>
  <si>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</si>
  <si>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</si>
  <si>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</si>
  <si>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</si>
  <si>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</si>
  <si>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</si>
  <si>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</si>
  <si>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</si>
  <si>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</si>
  <si>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</si>
  <si>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</si>
  <si>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</si>
  <si>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</si>
  <si>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</si>
  <si>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</si>
  <si>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</si>
  <si>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</si>
  <si>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</si>
  <si>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</si>
  <si>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</si>
  <si>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</si>
  <si>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</si>
  <si>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</si>
  <si>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</si>
  <si>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</si>
  <si>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</si>
  <si>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</si>
  <si>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</si>
  <si>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</si>
  <si>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</si>
  <si>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</si>
  <si>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</si>
  <si>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</si>
  <si>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</si>
  <si>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</si>
  <si>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</si>
  <si>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</si>
  <si>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</si>
  <si>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</si>
  <si>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</si>
  <si>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</si>
  <si>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</si>
  <si>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</si>
  <si>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</si>
  <si>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</si>
  <si>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</si>
  <si>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</si>
  <si>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</si>
  <si>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</si>
  <si>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</si>
  <si>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</si>
  <si>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</si>
  <si>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</si>
  <si>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</si>
  <si>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</si>
  <si>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</si>
  <si>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</si>
  <si>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</si>
  <si>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</si>
  <si>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</si>
  <si>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</si>
  <si>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</si>
  <si>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</si>
  <si>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</si>
  <si>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</si>
  <si>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</si>
  <si>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</si>
  <si>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</si>
  <si>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</si>
  <si>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</si>
  <si>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</si>
  <si>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</si>
  <si>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</si>
  <si>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</si>
  <si>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</si>
  <si>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</si>
  <si>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</si>
  <si>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</si>
  <si>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</si>
  <si>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</si>
  <si>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</si>
  <si>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</si>
  <si>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</si>
  <si>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</si>
  <si>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</si>
  <si>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</si>
  <si>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</si>
  <si>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</si>
  <si>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</si>
  <si>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</si>
  <si>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</si>
  <si>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</si>
  <si>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</si>
  <si>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</si>
  <si>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</si>
  <si>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</si>
  <si>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</si>
  <si>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</si>
  <si>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</si>
  <si>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</si>
  <si>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</si>
  <si>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</si>
  <si>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</si>
  <si>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</si>
  <si>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</si>
  <si>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</si>
  <si>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</si>
  <si>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</si>
  <si>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</si>
  <si>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</si>
  <si>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</si>
  <si>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</si>
  <si>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</si>
  <si>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</si>
  <si>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</si>
  <si>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</si>
  <si>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</si>
  <si>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</si>
  <si>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</si>
  <si>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</si>
  <si>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</si>
  <si>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</si>
  <si>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</si>
  <si>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</si>
  <si>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</si>
  <si>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</si>
  <si>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</si>
  <si>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</si>
  <si>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</si>
  <si>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</si>
  <si>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</si>
  <si>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</si>
  <si>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</si>
  <si>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</si>
  <si>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</si>
  <si>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</si>
  <si>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</si>
  <si>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</si>
  <si>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</si>
  <si>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</si>
  <si>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</si>
  <si>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</si>
  <si>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</si>
  <si>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</si>
  <si>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</si>
  <si>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</si>
  <si>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</si>
  <si>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</si>
  <si>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</si>
  <si>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</si>
  <si>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</si>
  <si>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</si>
  <si>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</si>
  <si>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</si>
  <si>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</si>
  <si>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</si>
  <si>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</si>
  <si>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</si>
  <si>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</si>
  <si>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</si>
  <si>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</si>
  <si>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</si>
  <si>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</si>
  <si>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</si>
  <si>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</si>
  <si>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</si>
  <si>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</si>
  <si>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</si>
  <si>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</si>
  <si>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</si>
  <si>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</si>
  <si>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</si>
  <si>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</si>
  <si>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</si>
  <si>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</si>
  <si>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</si>
  <si>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</si>
  <si>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</si>
  <si>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</si>
  <si>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</si>
  <si>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</si>
  <si>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</si>
  <si>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</si>
  <si>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</si>
  <si>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</si>
  <si>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</si>
  <si>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</si>
  <si>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</si>
  <si>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</si>
  <si>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</si>
  <si>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</si>
  <si>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</si>
  <si>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</si>
  <si>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</si>
  <si>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</si>
  <si>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</si>
  <si>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</si>
  <si>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</si>
  <si>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</si>
  <si>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</si>
  <si>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</si>
  <si>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</si>
  <si>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</si>
  <si>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</si>
  <si>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</si>
  <si>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</si>
  <si>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</si>
  <si>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</si>
  <si>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</si>
  <si>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</si>
  <si>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</si>
  <si>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</si>
  <si>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</si>
  <si>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</si>
  <si>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</si>
  <si>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</si>
  <si>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</si>
  <si>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</si>
  <si>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</si>
  <si>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</si>
  <si>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</si>
  <si>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</si>
  <si>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</si>
  <si>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</si>
  <si>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</si>
  <si>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</si>
  <si>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</si>
  <si>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</si>
  <si>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</si>
  <si>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</si>
  <si>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</si>
  <si>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</si>
  <si>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</si>
  <si>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</si>
  <si>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</si>
  <si>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</si>
  <si>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</si>
  <si>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</si>
  <si>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</si>
  <si>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</si>
  <si>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</si>
  <si>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</si>
  <si>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</si>
  <si>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</si>
  <si>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</si>
  <si>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</si>
  <si>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</si>
  <si>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</si>
  <si>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</si>
  <si>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</si>
  <si>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</si>
  <si>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</si>
  <si>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</si>
  <si>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</si>
  <si>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</si>
  <si>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</si>
  <si>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</si>
  <si>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</si>
  <si>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</si>
  <si>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</si>
  <si>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</si>
  <si>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</si>
  <si>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</si>
  <si>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</si>
  <si>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</si>
  <si>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</si>
  <si>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</si>
  <si>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</si>
  <si>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</si>
  <si>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</si>
  <si>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</si>
  <si>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</si>
  <si>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</si>
  <si>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</si>
  <si>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</si>
  <si>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</si>
  <si>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</si>
  <si>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</si>
  <si>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</si>
  <si>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</si>
  <si>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</si>
  <si>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</si>
  <si>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</si>
  <si>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</si>
  <si>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</si>
  <si>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</si>
  <si>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</si>
  <si>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</si>
  <si>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</si>
  <si>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</si>
  <si>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</si>
  <si>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</si>
  <si>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</si>
  <si>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</si>
  <si>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</si>
  <si>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</si>
  <si>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</si>
  <si>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</si>
  <si>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</si>
  <si>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</si>
  <si>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</si>
  <si>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</si>
  <si>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</si>
  <si>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</si>
  <si>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</si>
  <si>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</si>
  <si>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</si>
  <si>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</si>
  <si>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</si>
  <si>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</si>
  <si>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</si>
  <si>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</si>
  <si>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</si>
  <si>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</si>
  <si>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</si>
  <si>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</si>
  <si>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</si>
  <si>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</si>
  <si>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</si>
  <si>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</si>
  <si>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</si>
  <si>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</si>
  <si>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</si>
  <si>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</si>
  <si>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</si>
  <si>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</si>
  <si>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</si>
  <si>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</si>
  <si>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</si>
  <si>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</si>
  <si>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</si>
  <si>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</si>
  <si>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</si>
  <si>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</si>
  <si>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</si>
  <si>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</si>
  <si>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</si>
  <si>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</si>
  <si>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</si>
  <si>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</si>
  <si>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</si>
  <si>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</si>
  <si>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</si>
  <si>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</si>
  <si>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</si>
  <si>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</si>
  <si>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</si>
  <si>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</si>
  <si>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</si>
  <si>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</si>
  <si>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</si>
  <si>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</si>
  <si>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</si>
  <si>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</si>
  <si>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</si>
  <si>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</si>
  <si>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</si>
  <si>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</si>
  <si>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</si>
  <si>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</si>
  <si>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</si>
  <si>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</si>
  <si>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</si>
  <si>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</si>
  <si>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</si>
  <si>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</si>
  <si>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</si>
  <si>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</si>
  <si>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</si>
  <si>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</si>
  <si>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</si>
  <si>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</si>
  <si>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</si>
  <si>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</si>
  <si>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</si>
  <si>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</si>
  <si>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</si>
  <si>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</si>
  <si>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</si>
  <si>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</si>
  <si>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</si>
  <si>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</si>
  <si>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</si>
  <si>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</si>
  <si>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</si>
  <si>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</si>
  <si>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</si>
  <si>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</si>
  <si>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</si>
  <si>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</si>
  <si>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</si>
  <si>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</si>
  <si>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</si>
  <si>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</si>
  <si>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</si>
  <si>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</si>
  <si>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</si>
  <si>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</si>
  <si>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</si>
  <si>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</si>
  <si>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</si>
  <si>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</si>
  <si>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</si>
  <si>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</si>
  <si>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</si>
  <si>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</si>
  <si>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</si>
  <si>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</si>
  <si>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</si>
  <si>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</si>
  <si>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</si>
  <si>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</si>
  <si>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</si>
  <si>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</si>
  <si>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</si>
  <si>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</si>
  <si>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</si>
  <si>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</si>
  <si>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</si>
  <si>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</si>
  <si>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</si>
  <si>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</si>
  <si>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</si>
  <si>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</si>
  <si>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</si>
  <si>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</si>
  <si>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</si>
  <si>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</si>
  <si>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</si>
  <si>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</si>
  <si>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</si>
  <si>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</si>
  <si>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</si>
  <si>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</si>
  <si>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</si>
  <si>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</si>
  <si>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</si>
  <si>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</si>
  <si>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</si>
  <si>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</si>
  <si>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</si>
  <si>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</si>
  <si>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</si>
  <si>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</si>
  <si>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</si>
  <si>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</si>
  <si>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</si>
  <si>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</si>
  <si>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</si>
  <si>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</si>
  <si>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</si>
  <si>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</si>
  <si>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</si>
  <si>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</si>
  <si>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</si>
  <si>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</si>
  <si>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</si>
  <si>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</si>
  <si>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</si>
  <si>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</si>
  <si>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</si>
  <si>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</si>
  <si>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</si>
  <si>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</si>
  <si>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</si>
  <si>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</si>
  <si>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</si>
  <si>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</si>
  <si>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</si>
  <si>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</si>
  <si>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</si>
  <si>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</si>
  <si>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</si>
  <si>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</si>
  <si>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</si>
  <si>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</si>
  <si>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</si>
  <si>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</si>
  <si>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</si>
  <si>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</si>
  <si>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</si>
  <si>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</si>
  <si>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</si>
  <si>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</si>
  <si>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</si>
  <si>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</si>
  <si>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</si>
  <si>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</si>
  <si>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</si>
  <si>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</si>
  <si>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</si>
  <si>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</si>
  <si>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</si>
  <si>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</si>
  <si>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</si>
  <si>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</si>
  <si>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</si>
  <si>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</si>
  <si>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</si>
  <si>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</si>
  <si>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</si>
  <si>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</si>
  <si>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</si>
  <si>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</si>
  <si>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</si>
  <si>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</si>
  <si>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</si>
  <si>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</si>
  <si>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</si>
  <si>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</si>
  <si>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</si>
  <si>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</si>
  <si>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</si>
  <si>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</si>
  <si>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</si>
  <si>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</si>
  <si>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</si>
  <si>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</si>
  <si>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</si>
  <si>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</si>
  <si>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</si>
  <si>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</si>
  <si>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</si>
  <si>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</si>
  <si>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</si>
  <si>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</si>
  <si>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</si>
  <si>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</si>
  <si>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</si>
  <si>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</si>
  <si>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</si>
  <si>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</si>
  <si>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</si>
  <si>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</si>
  <si>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</si>
  <si>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</si>
  <si>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</si>
  <si>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</si>
  <si>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</si>
  <si>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</si>
  <si>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</si>
  <si>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</si>
  <si>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</si>
  <si>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</si>
  <si>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</si>
  <si>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</si>
  <si>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</si>
  <si>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</si>
  <si>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</si>
  <si>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</si>
  <si>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</si>
  <si>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</si>
  <si>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</si>
  <si>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</si>
  <si>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</si>
  <si>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</si>
  <si>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</si>
  <si>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</si>
  <si>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</si>
  <si>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</si>
  <si>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</si>
  <si>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</si>
  <si>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</si>
  <si>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</si>
  <si>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</si>
  <si>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</si>
  <si>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</si>
  <si>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</si>
  <si>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</si>
  <si>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</si>
  <si>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</si>
  <si>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</si>
  <si>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</si>
  <si>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</si>
  <si>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</si>
  <si>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</si>
  <si>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</si>
  <si>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</si>
  <si>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</si>
  <si>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</si>
  <si>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</si>
  <si>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</si>
  <si>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</si>
  <si>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</si>
  <si>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</si>
  <si>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</si>
  <si>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</si>
  <si>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</si>
  <si>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</si>
  <si>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</si>
  <si>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</si>
  <si>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</si>
  <si>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</si>
  <si>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</si>
  <si>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</si>
  <si>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</si>
  <si>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</si>
  <si>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</si>
  <si>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</si>
  <si>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</si>
  <si>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</si>
  <si>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</si>
  <si>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</si>
  <si>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</si>
  <si>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</si>
  <si>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</si>
  <si>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</si>
  <si>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</si>
  <si>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</si>
  <si>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</si>
  <si>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</si>
  <si>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</si>
  <si>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</si>
  <si>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</si>
  <si>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</si>
  <si>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</si>
  <si>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</si>
  <si>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</si>
  <si>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</si>
  <si>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</si>
  <si>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</si>
  <si>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</si>
  <si>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</si>
  <si>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</si>
  <si>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</si>
  <si>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</si>
  <si>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</si>
  <si>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</si>
  <si>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</si>
  <si>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</si>
  <si>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</si>
  <si>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</si>
  <si>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</si>
  <si>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</si>
  <si>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</si>
  <si>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</si>
  <si>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</si>
  <si>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</si>
  <si>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</si>
  <si>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</si>
  <si>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</si>
  <si>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</si>
  <si>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</si>
  <si>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</si>
  <si>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</si>
  <si>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</si>
  <si>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</si>
  <si>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</si>
  <si>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</si>
  <si>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</si>
  <si>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</si>
  <si>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</si>
  <si>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</si>
  <si>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</si>
  <si>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</si>
  <si>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</si>
  <si>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</si>
  <si>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</si>
  <si>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</si>
  <si>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</si>
  <si>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</si>
  <si>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</si>
  <si>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</si>
  <si>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</si>
  <si>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</si>
  <si>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</si>
  <si>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</si>
  <si>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</si>
  <si>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</si>
  <si>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</si>
  <si>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</si>
  <si>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</si>
  <si>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</si>
  <si>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</si>
  <si>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</si>
  <si>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</si>
  <si>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</si>
  <si>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</si>
  <si>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</si>
  <si>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</si>
  <si>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</si>
  <si>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</si>
  <si>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</si>
  <si>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</si>
  <si>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</si>
  <si>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</si>
  <si>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</si>
  <si>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</si>
  <si>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</si>
  <si>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</si>
  <si>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</si>
  <si>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</si>
  <si>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</si>
  <si>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</si>
  <si>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</si>
  <si>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</si>
  <si>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</si>
  <si>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</si>
  <si>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</si>
  <si>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</si>
  <si>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</si>
  <si>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</si>
  <si>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</si>
  <si>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</si>
  <si>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</si>
  <si>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</si>
  <si>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</si>
  <si>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</si>
  <si>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</si>
  <si>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</si>
  <si>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</si>
  <si>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</si>
  <si>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</si>
  <si>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</si>
  <si>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</si>
  <si>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</si>
  <si>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</si>
  <si>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</si>
  <si>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</si>
  <si>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</si>
  <si>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</si>
  <si>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</si>
  <si>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</si>
  <si>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</si>
  <si>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</si>
  <si>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</si>
  <si>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</si>
  <si>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</si>
  <si>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</si>
  <si>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</si>
  <si>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</si>
  <si>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</si>
  <si>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</si>
  <si>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</si>
  <si>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</si>
  <si>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</si>
  <si>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</si>
  <si>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</si>
  <si>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</si>
  <si>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</si>
  <si>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</si>
  <si>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</si>
  <si>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</si>
  <si>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</si>
  <si>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</si>
  <si>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</si>
  <si>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</si>
  <si>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</si>
  <si>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</si>
  <si>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</si>
  <si>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</si>
  <si>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</si>
  <si>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</si>
  <si>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</si>
  <si>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</si>
  <si>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</si>
  <si>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</si>
  <si>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</si>
  <si>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</si>
  <si>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</si>
  <si>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</si>
  <si>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</si>
  <si>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</si>
  <si>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</si>
  <si>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</si>
  <si>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</si>
  <si>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</si>
  <si>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</si>
  <si>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</si>
  <si>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</si>
  <si>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</si>
  <si>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</si>
  <si>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</si>
  <si>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</si>
  <si>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</si>
  <si>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</si>
  <si>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</si>
  <si>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</si>
  <si>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</si>
  <si>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</si>
  <si>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</si>
  <si>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</si>
  <si>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</si>
  <si>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</si>
  <si>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</si>
  <si>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</si>
  <si>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</si>
  <si>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</si>
  <si>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</si>
  <si>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</si>
  <si>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</si>
  <si>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</si>
  <si>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</si>
  <si>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</si>
  <si>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</si>
  <si>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</si>
  <si>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</si>
  <si>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</si>
  <si>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</si>
  <si>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</si>
  <si>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</si>
  <si>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</si>
  <si>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</si>
  <si>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</si>
  <si>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</si>
  <si>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</si>
  <si>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</si>
  <si>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</si>
  <si>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</si>
  <si>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</si>
  <si>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</si>
  <si>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</si>
  <si>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</si>
  <si>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</si>
  <si>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</si>
  <si>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</si>
  <si>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</si>
  <si>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</si>
  <si>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</si>
  <si>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</si>
  <si>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</si>
  <si>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</si>
  <si>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</si>
  <si>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</si>
  <si>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</si>
  <si>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</si>
  <si>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</si>
  <si>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</si>
  <si>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</si>
  <si>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</si>
  <si>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</si>
  <si>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</si>
  <si>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</si>
  <si>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</si>
  <si>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</si>
  <si>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</si>
  <si>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</si>
  <si>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</si>
  <si>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</si>
  <si>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</si>
  <si>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</si>
  <si>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</si>
  <si>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</si>
  <si>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</si>
  <si>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</si>
  <si>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</si>
  <si>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</si>
  <si>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</si>
  <si>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</si>
  <si>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</si>
  <si>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</si>
  <si>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</si>
  <si>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</si>
  <si>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</si>
  <si>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</si>
  <si>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</si>
  <si>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</si>
  <si>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</si>
  <si>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</si>
  <si>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</si>
  <si>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</si>
  <si>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</si>
  <si>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</si>
  <si>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</si>
  <si>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</si>
  <si>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</si>
  <si>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</si>
  <si>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</si>
  <si>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</si>
  <si>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</si>
  <si>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</si>
  <si>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</si>
  <si>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</si>
  <si>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</si>
  <si>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</si>
  <si>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</si>
  <si>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</si>
  <si>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</si>
  <si>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</si>
  <si>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</si>
  <si>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</si>
  <si>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</si>
  <si>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</si>
  <si>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</si>
  <si>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</si>
  <si>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</si>
  <si>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</si>
  <si>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</si>
  <si>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</si>
  <si>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</si>
  <si>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</si>
  <si>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</si>
  <si>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</si>
  <si>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</si>
  <si>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</si>
  <si>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</si>
  <si>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</si>
  <si>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</si>
  <si>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</si>
  <si>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</si>
  <si>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</si>
  <si>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</si>
  <si>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</si>
  <si>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</si>
  <si>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</si>
  <si>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</si>
  <si>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</si>
  <si>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</si>
  <si>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</si>
  <si>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</si>
  <si>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</si>
  <si>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</si>
  <si>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</si>
  <si>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</si>
  <si>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</si>
  <si>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</si>
  <si>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</si>
  <si>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</si>
  <si>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</si>
  <si>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</si>
  <si>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</si>
  <si>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</si>
  <si>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</si>
  <si>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</si>
  <si>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</si>
  <si>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</si>
  <si>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</si>
  <si>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</si>
  <si>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</si>
  <si>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</si>
  <si>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</si>
  <si>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</si>
  <si>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</si>
  <si>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</si>
  <si>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</si>
  <si>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</si>
  <si>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</si>
  <si>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</si>
  <si>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</si>
  <si>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</si>
  <si>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</si>
  <si>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</si>
  <si>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</si>
  <si>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</si>
  <si>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</si>
  <si>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</si>
  <si>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</si>
  <si>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</si>
  <si>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</si>
  <si>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</si>
  <si>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</si>
  <si>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</si>
  <si>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</si>
  <si>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</si>
  <si>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</si>
  <si>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</si>
  <si>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</si>
  <si>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</si>
  <si>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</si>
  <si>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</si>
  <si>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</si>
  <si>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</si>
  <si>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</si>
  <si>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</si>
  <si>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</si>
  <si>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</si>
  <si>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</si>
  <si>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</si>
  <si>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</si>
  <si>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</si>
  <si>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</si>
  <si>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</si>
  <si>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</si>
  <si>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</si>
  <si>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</si>
  <si>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</si>
  <si>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</si>
  <si>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</si>
  <si>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</si>
  <si>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</si>
  <si>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</si>
  <si>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</si>
  <si>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</si>
  <si>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</si>
  <si>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</si>
  <si>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</si>
  <si>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</si>
  <si>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</si>
  <si>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</si>
  <si>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</si>
  <si>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</si>
  <si>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</si>
  <si>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</si>
  <si>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</si>
  <si>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</si>
  <si>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</si>
  <si>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</si>
  <si>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</si>
  <si>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</si>
  <si>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</si>
  <si>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</si>
  <si>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</si>
  <si>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</si>
  <si>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</si>
  <si>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</si>
  <si>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</si>
  <si>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</si>
  <si>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</si>
  <si>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</si>
  <si>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</si>
  <si>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</si>
  <si>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</si>
  <si>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</si>
  <si>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</si>
  <si>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</si>
  <si>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</si>
  <si>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</si>
  <si>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</si>
  <si>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</si>
  <si>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</si>
  <si>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</si>
  <si>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</si>
  <si>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</si>
  <si>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</si>
  <si>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</si>
  <si>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</si>
  <si>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</si>
  <si>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</si>
  <si>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</si>
  <si>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</si>
  <si>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</si>
  <si>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</si>
  <si>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</si>
  <si>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</si>
  <si>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</si>
  <si>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</si>
  <si>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</si>
  <si>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</si>
  <si>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</si>
  <si>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</si>
  <si>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</si>
  <si>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</si>
  <si>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</si>
  <si>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</si>
  <si>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</si>
  <si>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</si>
  <si>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</si>
  <si>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</si>
  <si>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</si>
  <si>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</si>
  <si>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</si>
  <si>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</si>
  <si>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</si>
  <si>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</si>
  <si>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</si>
  <si>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</si>
  <si>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</si>
  <si>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</si>
  <si>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</si>
  <si>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</si>
  <si>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</si>
  <si>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</si>
  <si>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</si>
  <si>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</si>
  <si>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</si>
  <si>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</si>
  <si>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</si>
  <si>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</si>
  <si>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</si>
  <si>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</si>
  <si>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</si>
  <si>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</si>
  <si>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</si>
  <si>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</si>
  <si>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</si>
  <si>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</si>
  <si>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</si>
  <si>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</si>
  <si>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</si>
  <si>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</si>
  <si>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</si>
  <si>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</si>
  <si>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</si>
  <si>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</si>
  <si>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</si>
  <si>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</si>
  <si>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</si>
  <si>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</si>
  <si>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</si>
  <si>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</si>
  <si>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</si>
  <si>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</si>
  <si>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</si>
  <si>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</si>
  <si>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</si>
  <si>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</si>
  <si>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</si>
  <si>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</si>
  <si>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</si>
  <si>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</si>
  <si>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</si>
  <si>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</si>
  <si>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</si>
  <si>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</si>
  <si>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</si>
  <si>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</si>
  <si>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</si>
  <si>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</si>
  <si>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</si>
  <si>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</si>
  <si>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</si>
  <si>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</si>
  <si>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</si>
  <si>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</si>
  <si>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</si>
  <si>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</si>
  <si>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</si>
  <si>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</si>
  <si>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</si>
  <si>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</si>
  <si>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</si>
  <si>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</si>
  <si>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</si>
  <si>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</si>
  <si>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</si>
  <si>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</si>
  <si>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</si>
  <si>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</si>
  <si>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</si>
  <si>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</si>
  <si>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</si>
  <si>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</si>
  <si>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</si>
  <si>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</si>
  <si>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</si>
  <si>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</si>
  <si>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</si>
  <si>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</si>
  <si>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</si>
  <si>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</si>
  <si>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</si>
  <si>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</si>
  <si>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</si>
  <si>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</si>
  <si>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</si>
  <si>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</si>
  <si>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</si>
  <si>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</si>
  <si>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</si>
  <si>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</si>
  <si>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</si>
  <si>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</si>
  <si>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</si>
  <si>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</si>
  <si>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</si>
  <si>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</si>
  <si>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</si>
  <si>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</si>
  <si>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</si>
  <si>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</si>
  <si>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</si>
  <si>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</si>
  <si>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</si>
  <si>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</si>
  <si>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</si>
  <si>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</si>
  <si>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</si>
  <si>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</si>
  <si>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</si>
  <si>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</si>
  <si>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</si>
  <si>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</si>
  <si>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</si>
  <si>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</si>
  <si>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</si>
  <si>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</si>
  <si>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</si>
  <si>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</si>
  <si>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</si>
  <si>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</si>
  <si>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</si>
  <si>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</si>
  <si>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</si>
  <si>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</si>
  <si>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</si>
  <si>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</si>
  <si>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</si>
  <si>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</si>
  <si>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</si>
  <si>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</si>
  <si>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</si>
  <si>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</si>
  <si>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</si>
  <si>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</si>
  <si>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</si>
  <si>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</si>
  <si>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</si>
  <si>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</si>
  <si>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</si>
  <si>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</si>
  <si>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</si>
  <si>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</si>
  <si>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</si>
  <si>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</si>
  <si>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</si>
  <si>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</si>
  <si>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</si>
  <si>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</si>
  <si>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</si>
  <si>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</si>
  <si>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</si>
  <si>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</si>
  <si>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</si>
  <si>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</si>
  <si>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</si>
  <si>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</si>
  <si>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</si>
  <si>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</si>
  <si>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</si>
  <si>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</si>
  <si>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</si>
  <si>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</si>
  <si>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</si>
  <si>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</si>
  <si>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</si>
  <si>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</si>
  <si>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</si>
  <si>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</si>
  <si>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</si>
  <si>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</si>
  <si>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</si>
  <si>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</si>
  <si>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</si>
  <si>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</si>
  <si>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</si>
  <si>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</si>
  <si>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</si>
  <si>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</si>
  <si>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</si>
  <si>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</si>
  <si>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</si>
  <si>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</si>
  <si>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</si>
  <si>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</si>
  <si>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</si>
  <si>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</si>
  <si>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</si>
  <si>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</si>
  <si>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</si>
  <si>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</si>
  <si>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</si>
  <si>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</si>
  <si>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</si>
  <si>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</si>
  <si>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</si>
  <si>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</si>
  <si>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</si>
  <si>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</si>
  <si>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</si>
  <si>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</si>
  <si>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</si>
  <si>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</si>
  <si>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</si>
  <si>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</si>
  <si>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</si>
  <si>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</si>
  <si>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</si>
  <si>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</si>
  <si>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</si>
  <si>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</si>
  <si>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</si>
  <si>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</si>
  <si>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</si>
  <si>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</si>
  <si>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</si>
  <si>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</si>
  <si>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</si>
  <si>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</si>
  <si>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</si>
  <si>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</si>
  <si>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</si>
  <si>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</si>
  <si>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</si>
  <si>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</si>
  <si>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</si>
  <si>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</si>
  <si>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</si>
  <si>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</si>
  <si>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</si>
  <si>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</si>
  <si>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</si>
  <si>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</si>
  <si>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</si>
  <si>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</si>
  <si>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</si>
  <si>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</si>
  <si>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</si>
  <si>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</si>
  <si>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</si>
  <si>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</si>
  <si>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</si>
  <si>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</si>
  <si>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</si>
  <si>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</si>
  <si>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</si>
  <si>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</si>
  <si>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</si>
  <si>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</si>
  <si>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</si>
  <si>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</si>
  <si>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</si>
  <si>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</si>
  <si>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</si>
  <si>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</si>
  <si>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</si>
  <si>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</si>
  <si>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</si>
  <si>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</si>
  <si>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</si>
  <si>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</si>
  <si>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</si>
  <si>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</si>
  <si>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</si>
  <si>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</si>
  <si>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</si>
  <si>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</si>
  <si>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</si>
  <si>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</si>
  <si>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</si>
  <si>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</si>
  <si>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</si>
  <si>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</si>
  <si>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</si>
  <si>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</si>
  <si>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</si>
  <si>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</si>
  <si>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</si>
  <si>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</si>
  <si>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</si>
  <si>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</si>
  <si>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</si>
  <si>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</si>
  <si>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</si>
  <si>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</si>
  <si>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</si>
  <si>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</si>
  <si>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</si>
  <si>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</si>
  <si>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</si>
  <si>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</si>
  <si>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</si>
  <si>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</si>
  <si>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</si>
  <si>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</si>
  <si>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</si>
  <si>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</si>
  <si>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</si>
  <si>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</si>
  <si>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</si>
  <si>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</si>
  <si>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</si>
  <si>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</si>
  <si>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</si>
  <si>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</si>
  <si>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</si>
  <si>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</si>
  <si>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</si>
  <si>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</si>
  <si>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</si>
  <si>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</si>
  <si>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</si>
  <si>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</si>
  <si>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</si>
  <si>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</si>
  <si>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</si>
  <si>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</si>
  <si>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</si>
  <si>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</si>
  <si>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</si>
  <si>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</si>
  <si>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</si>
  <si>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</si>
  <si>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</si>
  <si>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</si>
  <si>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</si>
  <si>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</si>
  <si>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</si>
  <si>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</si>
  <si>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</si>
  <si>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</si>
  <si>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</si>
  <si>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</si>
  <si>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</si>
  <si>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</si>
  <si>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</si>
  <si>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</si>
  <si>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</si>
  <si>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</si>
  <si>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</si>
  <si>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</si>
  <si>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</si>
  <si>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</si>
  <si>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</si>
  <si>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</si>
  <si>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</si>
  <si>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</si>
  <si>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</si>
  <si>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</si>
  <si>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</si>
  <si>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</si>
  <si>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</si>
  <si>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</si>
  <si>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</si>
  <si>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</si>
  <si>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</si>
  <si>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</si>
  <si>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</si>
  <si>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</si>
  <si>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</si>
  <si>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</si>
  <si>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</si>
  <si>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</si>
  <si>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</si>
  <si>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</si>
  <si>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</si>
  <si>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</si>
  <si>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</si>
  <si>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</si>
  <si>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</si>
  <si>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</si>
  <si>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</si>
  <si>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</si>
  <si>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</si>
  <si>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</si>
  <si>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</si>
  <si>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</si>
  <si>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</si>
  <si>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</si>
  <si>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</si>
  <si>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</si>
  <si>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</si>
  <si>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</si>
  <si>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</si>
  <si>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</si>
  <si>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</si>
  <si>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</si>
  <si>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</si>
  <si>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</si>
  <si>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</si>
  <si>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</si>
  <si>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</si>
  <si>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</si>
  <si>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</si>
  <si>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</si>
  <si>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</si>
  <si>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</si>
  <si>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</si>
  <si>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</si>
  <si>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</si>
  <si>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</si>
  <si>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</si>
  <si>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</si>
  <si>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</si>
  <si>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</si>
  <si>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</si>
  <si>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</si>
  <si>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</si>
  <si>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</si>
  <si>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</si>
  <si>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</si>
  <si>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</si>
  <si>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</si>
  <si>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</si>
  <si>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</si>
  <si>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</si>
  <si>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</si>
  <si>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</si>
  <si>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</si>
  <si>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</si>
  <si>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</si>
  <si>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</si>
  <si>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</si>
  <si>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</si>
  <si>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</si>
  <si>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</si>
  <si>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</si>
  <si>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</si>
  <si>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</si>
  <si>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</si>
  <si>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</si>
  <si>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</si>
  <si>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</si>
  <si>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</si>
  <si>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</si>
  <si>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</si>
  <si>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</si>
  <si>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</si>
  <si>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</si>
  <si>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</si>
  <si>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</si>
  <si>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</si>
  <si>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</si>
  <si>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</si>
  <si>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</si>
  <si>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</si>
  <si>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</si>
  <si>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</si>
  <si>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</si>
  <si>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</si>
  <si>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</si>
  <si>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</si>
  <si>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</si>
  <si>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</si>
  <si>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</si>
  <si>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</si>
  <si>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</si>
  <si>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</si>
  <si>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</si>
  <si>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</si>
  <si>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</si>
  <si>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</si>
  <si>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</si>
  <si>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</si>
  <si>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</si>
  <si>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</si>
  <si>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</si>
  <si>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</si>
  <si>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</si>
  <si>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</si>
  <si>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</si>
  <si>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</si>
  <si>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</si>
  <si>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</si>
  <si>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</si>
  <si>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</si>
  <si>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</si>
  <si>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</si>
  <si>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</si>
  <si>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</si>
  <si>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</si>
  <si>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</si>
  <si>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</si>
  <si>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</si>
  <si>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</si>
  <si>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</si>
  <si>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</si>
  <si>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</si>
  <si>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</si>
  <si>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</si>
  <si>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</si>
  <si>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</si>
  <si>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</si>
  <si>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</si>
  <si>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</si>
  <si>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</si>
  <si>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</si>
  <si>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</si>
  <si>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</si>
  <si>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</si>
  <si>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</si>
  <si>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</si>
  <si>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</si>
  <si>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</si>
  <si>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</si>
  <si>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</si>
  <si>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</si>
  <si>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</si>
  <si>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</si>
  <si>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</si>
  <si>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</si>
  <si>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</si>
  <si>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</si>
  <si>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</si>
  <si>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</si>
  <si>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</si>
  <si>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</si>
  <si>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</si>
  <si>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</si>
  <si>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</si>
  <si>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</si>
  <si>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</si>
  <si>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</si>
  <si>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</si>
  <si>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</si>
  <si>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</si>
  <si>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</si>
  <si>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</si>
  <si>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</si>
  <si>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</si>
  <si>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</si>
  <si>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</si>
  <si>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</si>
  <si>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</si>
  <si>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</si>
  <si>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</si>
  <si>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</si>
  <si>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</si>
  <si>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</si>
  <si>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</si>
  <si>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</si>
  <si>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</si>
  <si>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</si>
  <si>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</si>
  <si>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</si>
  <si>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</si>
  <si>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</si>
  <si>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</si>
  <si>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</si>
  <si>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</si>
  <si>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</si>
  <si>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</si>
  <si>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</si>
  <si>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</si>
  <si>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</si>
  <si>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</si>
  <si>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</si>
  <si>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</si>
  <si>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</si>
  <si>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</si>
  <si>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</si>
  <si>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</si>
  <si>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</si>
  <si>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</si>
  <si>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</si>
  <si>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</si>
  <si>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</si>
  <si>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</si>
  <si>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</si>
  <si>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</si>
  <si>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</si>
  <si>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</si>
  <si>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</si>
  <si>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</si>
  <si>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</si>
  <si>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</si>
  <si>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</si>
  <si>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</si>
  <si>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</si>
  <si>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</si>
  <si>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</si>
  <si>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</si>
  <si>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</si>
  <si>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</si>
  <si>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</si>
  <si>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</si>
  <si>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</si>
  <si>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</si>
  <si>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</si>
  <si>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</si>
  <si>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</si>
  <si>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</si>
  <si>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</si>
  <si>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</si>
  <si>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</si>
  <si>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</si>
  <si>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</si>
  <si>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</si>
  <si>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</si>
  <si>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</si>
  <si>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</si>
  <si>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</si>
  <si>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</si>
  <si>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</si>
  <si>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</si>
  <si>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</si>
  <si>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</si>
  <si>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</si>
  <si>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</si>
  <si>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</si>
  <si>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</si>
  <si>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</si>
  <si>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</si>
  <si>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</si>
  <si>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</si>
  <si>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</si>
  <si>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</si>
  <si>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</si>
  <si>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</si>
  <si>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</si>
  <si>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</si>
  <si>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</si>
  <si>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</si>
  <si>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</si>
  <si>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</si>
  <si>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</si>
  <si>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</si>
  <si>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</si>
  <si>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</si>
  <si>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</si>
  <si>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</si>
  <si>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</si>
  <si>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</si>
  <si>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</si>
  <si>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</si>
  <si>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</si>
  <si>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</si>
  <si>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</si>
  <si>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</si>
  <si>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</si>
  <si>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</si>
  <si>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</si>
  <si>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</si>
  <si>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</si>
  <si>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</si>
  <si>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</si>
  <si>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</si>
  <si>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</si>
  <si>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</si>
  <si>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</si>
  <si>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</si>
  <si>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</si>
  <si>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</si>
  <si>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</si>
  <si>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</si>
  <si>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</si>
  <si>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</si>
  <si>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</si>
  <si>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</si>
  <si>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</si>
  <si>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</si>
  <si>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</si>
  <si>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</si>
  <si>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</si>
  <si>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</si>
  <si>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</si>
  <si>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</si>
  <si>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</si>
  <si>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</si>
  <si>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</si>
  <si>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</si>
  <si>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</si>
  <si>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</si>
  <si>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</si>
  <si>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</si>
  <si>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</si>
  <si>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</si>
  <si>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</si>
  <si>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</si>
  <si>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</si>
  <si>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</si>
  <si>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</si>
  <si>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</si>
  <si>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</si>
  <si>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</si>
  <si>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</si>
  <si>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</si>
  <si>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</si>
  <si>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</si>
  <si>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</si>
  <si>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</si>
  <si>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</si>
  <si>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</si>
  <si>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</si>
  <si>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</si>
  <si>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</si>
  <si>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</si>
  <si>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</si>
  <si>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</si>
  <si>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</si>
  <si>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</si>
  <si>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</si>
  <si>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</si>
  <si>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</si>
  <si>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</si>
  <si>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</si>
  <si>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</si>
  <si>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</si>
  <si>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</si>
  <si>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</si>
  <si>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</si>
  <si>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</si>
  <si>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</si>
  <si>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</si>
  <si>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</si>
  <si>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</si>
  <si>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</si>
  <si>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</si>
  <si>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</si>
  <si>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</si>
  <si>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</si>
  <si>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</si>
  <si>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</si>
  <si>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</si>
  <si>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</si>
  <si>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</si>
  <si>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</si>
  <si>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</si>
  <si>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</si>
  <si>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</si>
  <si>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</si>
  <si>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</si>
  <si>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</si>
  <si>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</si>
  <si>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</si>
  <si>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</si>
  <si>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</si>
  <si>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</si>
  <si>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</si>
  <si>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</si>
  <si>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</si>
  <si>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</si>
  <si>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</si>
  <si>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</si>
  <si>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</si>
  <si>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</si>
  <si>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</si>
  <si>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</si>
  <si>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</si>
  <si>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</si>
  <si>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</si>
  <si>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</si>
  <si>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</si>
  <si>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</si>
  <si>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</si>
  <si>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</si>
  <si>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</si>
  <si>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</si>
  <si>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</si>
  <si>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</si>
  <si>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</si>
  <si>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</si>
  <si>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</si>
  <si>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</si>
  <si>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</si>
  <si>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</si>
  <si>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</si>
  <si>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</si>
  <si>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</si>
  <si>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</si>
  <si>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</si>
  <si>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</si>
  <si>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</si>
  <si>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</si>
  <si>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</si>
  <si>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</si>
  <si>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</si>
  <si>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</si>
  <si>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</si>
  <si>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</si>
  <si>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</si>
  <si>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</si>
  <si>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</si>
  <si>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</si>
  <si>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</si>
  <si>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</si>
  <si>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</si>
  <si>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</si>
  <si>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</si>
  <si>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</si>
  <si>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</si>
  <si>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</si>
  <si>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</si>
  <si>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</si>
  <si>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</si>
  <si>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</si>
  <si>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</si>
  <si>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</si>
  <si>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</si>
  <si>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</si>
  <si>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</si>
  <si>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</si>
  <si>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</si>
  <si>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</si>
  <si>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</si>
  <si>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</si>
  <si>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</si>
  <si>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</si>
  <si>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</si>
  <si>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</si>
  <si>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</si>
  <si>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</si>
  <si>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</si>
  <si>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</si>
  <si>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</si>
  <si>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</si>
  <si>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</si>
  <si>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</si>
  <si>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</si>
  <si>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</si>
  <si>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</si>
  <si>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</si>
  <si>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</si>
  <si>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</si>
  <si>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</si>
  <si>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</si>
  <si>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</si>
  <si>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</si>
  <si>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</si>
  <si>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</si>
  <si>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</si>
  <si>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</si>
  <si>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</si>
  <si>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</si>
  <si>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</si>
  <si>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</si>
  <si>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</si>
  <si>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</si>
  <si>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</si>
  <si>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</si>
  <si>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</si>
  <si>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</si>
  <si>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</si>
  <si>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</si>
  <si>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</si>
  <si>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</si>
  <si>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</si>
  <si>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</si>
  <si>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</si>
  <si>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</si>
  <si>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</si>
  <si>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</si>
  <si>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</si>
  <si>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</si>
  <si>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</si>
  <si>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</si>
  <si>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</si>
  <si>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</si>
  <si>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</si>
  <si>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</si>
  <si>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</si>
  <si>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</si>
  <si>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</si>
  <si>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</si>
  <si>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</si>
  <si>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</si>
  <si>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</si>
  <si>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</si>
  <si>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</si>
  <si>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</si>
  <si>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</si>
  <si>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</si>
  <si>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</si>
  <si>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</si>
  <si>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</si>
  <si>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</si>
  <si>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</si>
  <si>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</si>
  <si>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</si>
  <si>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</si>
  <si>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</si>
  <si>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</si>
  <si>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</si>
  <si>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</si>
  <si>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</si>
  <si>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</si>
  <si>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</si>
  <si>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</si>
  <si>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</si>
  <si>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</si>
  <si>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</si>
  <si>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</si>
  <si>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</si>
  <si>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</si>
  <si>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</si>
  <si>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</si>
  <si>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</si>
  <si>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</si>
  <si>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</si>
  <si>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</si>
  <si>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</si>
  <si>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</si>
  <si>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</si>
  <si>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</si>
  <si>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</si>
  <si>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</si>
  <si>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</si>
  <si>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</si>
  <si>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</si>
  <si>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</si>
  <si>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</si>
  <si>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</si>
  <si>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</si>
  <si>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</si>
  <si>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</si>
  <si>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</si>
  <si>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</si>
  <si>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</si>
  <si>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</si>
  <si>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</si>
  <si>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</si>
  <si>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</si>
  <si>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</si>
  <si>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</si>
  <si>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</si>
  <si>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</si>
  <si>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</si>
  <si>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</si>
  <si>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</si>
  <si>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</si>
  <si>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</si>
  <si>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</si>
  <si>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</si>
  <si>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</si>
  <si>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</si>
  <si>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</si>
  <si>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</si>
  <si>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</si>
  <si>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</si>
  <si>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</si>
  <si>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</si>
  <si>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</si>
  <si>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</si>
  <si>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</si>
  <si>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</si>
  <si>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</si>
  <si>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</si>
  <si>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</si>
  <si>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</si>
  <si>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</si>
  <si>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</si>
  <si>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</si>
  <si>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</si>
  <si>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</si>
  <si>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</si>
  <si>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</si>
  <si>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</si>
  <si>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</si>
  <si>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</si>
  <si>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</si>
  <si>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</si>
  <si>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</si>
  <si>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</si>
  <si>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</si>
  <si>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</si>
  <si>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</si>
  <si>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</si>
  <si>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</si>
  <si>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</si>
  <si>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</si>
  <si>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</si>
  <si>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</si>
  <si>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</si>
  <si>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</si>
  <si>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</si>
  <si>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</si>
  <si>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</si>
  <si>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</si>
  <si>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</si>
  <si>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</si>
  <si>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</si>
  <si>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</si>
  <si>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</si>
  <si>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</si>
  <si>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</si>
  <si>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</si>
  <si>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</si>
  <si>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</si>
  <si>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</si>
  <si>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</si>
  <si>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</si>
  <si>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</si>
  <si>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</si>
  <si>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</si>
  <si>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</si>
  <si>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</si>
  <si>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</si>
  <si>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</si>
  <si>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</si>
  <si>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</si>
  <si>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</si>
  <si>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</si>
  <si>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</si>
  <si>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</si>
  <si>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</si>
  <si>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</si>
  <si>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</si>
  <si>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</si>
  <si>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</si>
  <si>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</si>
  <si>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</si>
  <si>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</si>
  <si>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</si>
  <si>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</si>
  <si>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</si>
  <si>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</si>
  <si>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</si>
  <si>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</si>
  <si>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</si>
  <si>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</si>
  <si>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</si>
  <si>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</si>
  <si>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</si>
  <si>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</si>
  <si>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</si>
  <si>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</si>
  <si>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</si>
  <si>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</si>
  <si>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</si>
  <si>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</si>
  <si>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</si>
  <si>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</si>
  <si>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</si>
  <si>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</si>
  <si>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</si>
  <si>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</si>
  <si>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</si>
  <si>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</si>
  <si>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</si>
  <si>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</si>
  <si>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</si>
  <si>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</si>
  <si>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</si>
  <si>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</si>
  <si>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</si>
  <si>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</si>
  <si>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</si>
  <si>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</si>
  <si>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</si>
  <si>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</si>
  <si>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</si>
  <si>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</si>
  <si>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</si>
  <si>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</si>
  <si>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</si>
  <si>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</si>
  <si>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</si>
  <si>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</si>
  <si>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</si>
  <si>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</si>
  <si>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</si>
  <si>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</si>
  <si>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</si>
  <si>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</si>
  <si>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</si>
  <si>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</si>
  <si>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</si>
  <si>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</si>
  <si>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</si>
  <si>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</si>
  <si>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</si>
  <si>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</si>
  <si>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</si>
  <si>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</si>
  <si>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</si>
  <si>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</si>
  <si>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</si>
  <si>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</si>
  <si>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</si>
  <si>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</si>
  <si>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</si>
  <si>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</si>
  <si>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</si>
  <si>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</si>
  <si>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</si>
  <si>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</si>
  <si>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</si>
  <si>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</si>
  <si>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</si>
  <si>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</si>
  <si>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</si>
  <si>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</si>
  <si>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</si>
  <si>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</si>
  <si>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</si>
  <si>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</si>
  <si>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</si>
  <si>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</si>
  <si>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</si>
  <si>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</si>
  <si>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</si>
  <si>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</si>
  <si>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</si>
  <si>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</si>
  <si>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</si>
  <si>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</si>
  <si>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</si>
  <si>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</si>
  <si>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</si>
  <si>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</si>
  <si>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</si>
  <si>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</si>
  <si>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</si>
  <si>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</si>
  <si>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</si>
  <si>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</si>
  <si>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</si>
  <si>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</si>
  <si>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</si>
  <si>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</si>
  <si>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</si>
  <si>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</si>
  <si>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</si>
  <si>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</si>
  <si>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</si>
  <si>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</si>
  <si>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</si>
  <si>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</si>
  <si>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</si>
  <si>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</si>
  <si>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</si>
  <si>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</si>
  <si>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</si>
  <si>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</si>
  <si>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</si>
  <si>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</si>
  <si>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</si>
  <si>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</si>
  <si>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</si>
  <si>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</si>
  <si>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</si>
  <si>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</si>
  <si>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</si>
  <si>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</si>
  <si>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</si>
  <si>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</si>
  <si>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</si>
  <si>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</si>
  <si>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</si>
  <si>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</si>
  <si>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</si>
  <si>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</si>
  <si>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</si>
  <si>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</si>
  <si>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</si>
  <si>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</si>
  <si>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</si>
  <si>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</si>
  <si>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</si>
  <si>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</si>
  <si>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</si>
  <si>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</si>
  <si>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</si>
  <si>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</si>
  <si>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</si>
  <si>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</si>
  <si>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</si>
  <si>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</si>
  <si>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</si>
  <si>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</si>
  <si>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</si>
  <si>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</si>
  <si>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</si>
  <si>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</si>
  <si>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</si>
  <si>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</si>
  <si>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</si>
  <si>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</si>
  <si>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</si>
  <si>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</si>
  <si>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</si>
  <si>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</si>
  <si>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</si>
  <si>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</si>
  <si>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</si>
  <si>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</si>
  <si>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</si>
  <si>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</si>
  <si>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</si>
  <si>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</si>
  <si>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</si>
  <si>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</si>
  <si>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</si>
  <si>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</si>
  <si>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</si>
  <si>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</si>
  <si>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</si>
  <si>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</si>
  <si>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</si>
  <si>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</si>
  <si>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</si>
  <si>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</si>
  <si>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</si>
  <si>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</si>
  <si>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</si>
  <si>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</si>
  <si>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</si>
  <si>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</si>
  <si>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</si>
  <si>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</si>
  <si>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</si>
  <si>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</si>
  <si>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</si>
  <si>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</si>
  <si>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</si>
  <si>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</si>
  <si>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</si>
  <si>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</si>
  <si>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</si>
  <si>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</si>
  <si>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</si>
  <si>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</si>
  <si>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</si>
  <si>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</si>
  <si>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</si>
  <si>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</si>
  <si>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</si>
  <si>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</si>
  <si>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</si>
  <si>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</si>
  <si>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</si>
  <si>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</si>
  <si>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</si>
  <si>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</si>
  <si>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</si>
  <si>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</si>
  <si>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</si>
  <si>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</si>
  <si>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</si>
  <si>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</si>
  <si>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</si>
  <si>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</si>
  <si>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</si>
  <si>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</si>
  <si>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</si>
  <si>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</si>
  <si>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</si>
  <si>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</si>
  <si>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</si>
  <si>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</si>
  <si>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</si>
  <si>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</si>
  <si>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</si>
  <si>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</si>
  <si>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</si>
  <si>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</si>
  <si>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</si>
  <si>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</si>
  <si>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</si>
  <si>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</si>
  <si>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</si>
  <si>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</si>
  <si>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</si>
  <si>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</si>
  <si>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</si>
  <si>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</si>
  <si>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</si>
  <si>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</si>
  <si>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</si>
  <si>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</si>
  <si>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</si>
  <si>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</si>
  <si>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</si>
  <si>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</si>
  <si>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</si>
  <si>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</si>
  <si>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</si>
  <si>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</si>
  <si>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</si>
  <si>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</si>
  <si>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</si>
  <si>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</si>
  <si>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</si>
  <si>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</si>
  <si>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</si>
  <si>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</si>
  <si>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</si>
  <si>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</si>
  <si>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</si>
  <si>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</si>
  <si>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</si>
  <si>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</si>
  <si>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</si>
  <si>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</si>
  <si>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</si>
  <si>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</si>
  <si>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</si>
  <si>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</si>
  <si>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</si>
  <si>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</si>
  <si>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</si>
  <si>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</si>
  <si>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</si>
  <si>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</si>
  <si>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</si>
  <si>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</si>
  <si>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</si>
  <si>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</si>
  <si>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</si>
  <si>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</si>
  <si>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</si>
  <si>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</si>
  <si>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</si>
  <si>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</si>
  <si>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</si>
  <si>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</si>
  <si>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</si>
  <si>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</si>
  <si>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</si>
  <si>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</si>
  <si>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</si>
  <si>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</si>
  <si>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</si>
  <si>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</si>
  <si>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</si>
  <si>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</si>
  <si>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</si>
  <si>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</si>
  <si>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</si>
  <si>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</si>
  <si>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</si>
  <si>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</si>
  <si>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</si>
  <si>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</si>
  <si>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</si>
  <si>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</si>
  <si>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</si>
  <si>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</si>
  <si>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</si>
  <si>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</si>
  <si>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</si>
  <si>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</si>
  <si>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</si>
  <si>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</si>
  <si>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</si>
  <si>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</si>
  <si>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</si>
  <si>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</si>
  <si>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</si>
  <si>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</si>
  <si>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</si>
  <si>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</si>
  <si>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</si>
  <si>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</si>
  <si>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</si>
  <si>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</si>
  <si>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</si>
  <si>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</si>
  <si>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</si>
  <si>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</si>
  <si>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</si>
  <si>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</si>
  <si>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</si>
  <si>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</si>
  <si>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</si>
  <si>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</si>
  <si>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</si>
  <si>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</si>
  <si>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</si>
  <si>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</si>
  <si>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</si>
  <si>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</si>
  <si>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</si>
  <si>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</si>
  <si>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</si>
  <si>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</si>
  <si>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</si>
  <si>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</si>
  <si>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</si>
  <si>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</si>
  <si>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</si>
  <si>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</si>
  <si>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</si>
  <si>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</si>
  <si>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</si>
  <si>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</si>
  <si>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</si>
  <si>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</si>
  <si>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</si>
  <si>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</si>
  <si>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</si>
  <si>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</si>
  <si>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</si>
  <si>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</si>
  <si>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</si>
  <si>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</si>
  <si>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</si>
  <si>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</si>
  <si>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</si>
  <si>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</si>
  <si>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</si>
  <si>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</si>
  <si>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</si>
  <si>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</si>
  <si>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</si>
  <si>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</si>
  <si>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</si>
  <si>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</si>
  <si>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</si>
  <si>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</si>
  <si>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</si>
  <si>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</si>
  <si>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</si>
  <si>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</si>
  <si>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</si>
  <si>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</si>
  <si>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</si>
  <si>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</si>
  <si>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</si>
  <si>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</si>
  <si>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</si>
  <si>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</si>
  <si>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</si>
  <si>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</si>
  <si>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</si>
  <si>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</si>
  <si>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</si>
  <si>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</si>
  <si>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</si>
  <si>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</si>
  <si>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</si>
  <si>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</si>
  <si>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</si>
  <si>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</si>
  <si>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</si>
  <si>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</si>
  <si>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</si>
  <si>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</si>
  <si>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</si>
  <si>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</si>
  <si>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</si>
  <si>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</si>
  <si>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</si>
  <si>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</si>
  <si>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</si>
  <si>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</si>
  <si>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</si>
  <si>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</si>
  <si>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</si>
  <si>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</si>
  <si>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</si>
  <si>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</si>
  <si>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</si>
  <si>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</si>
  <si>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</si>
  <si>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</si>
  <si>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</si>
  <si>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</si>
  <si>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</si>
  <si>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</si>
  <si>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</si>
  <si>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</si>
  <si>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</si>
  <si>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</si>
  <si>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</si>
  <si>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</si>
  <si>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</si>
  <si>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</si>
  <si>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</si>
  <si>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</si>
  <si>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</si>
  <si>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</si>
  <si>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</si>
  <si>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</si>
  <si>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</si>
  <si>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</si>
  <si>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</si>
  <si>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</si>
  <si>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</si>
  <si>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</si>
  <si>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</si>
  <si>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</si>
  <si>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</si>
  <si>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</si>
  <si>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</si>
  <si>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</si>
  <si>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</si>
  <si>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</si>
  <si>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</si>
  <si>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</si>
  <si>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</si>
  <si>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</si>
  <si>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</si>
  <si>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</si>
  <si>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</si>
  <si>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</si>
  <si>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</si>
  <si>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</si>
  <si>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</si>
  <si>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</si>
  <si>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</si>
  <si>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</si>
  <si>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</si>
  <si>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</si>
  <si>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</si>
  <si>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</si>
  <si>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</si>
  <si>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</si>
  <si>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</si>
  <si>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</si>
  <si>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</si>
  <si>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</si>
  <si>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</si>
  <si>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</si>
  <si>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</si>
  <si>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</si>
  <si>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</si>
  <si>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</si>
  <si>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</si>
  <si>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</si>
  <si>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</si>
  <si>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</si>
  <si>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</si>
  <si>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</si>
  <si>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</si>
  <si>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</si>
  <si>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</si>
  <si>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</si>
  <si>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</si>
  <si>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</si>
  <si>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</si>
  <si>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</si>
  <si>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</si>
  <si>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</si>
  <si>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</si>
  <si>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</si>
  <si>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</si>
  <si>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</si>
  <si>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</si>
  <si>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</si>
  <si>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</si>
  <si>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</si>
  <si>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</si>
  <si>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</si>
  <si>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</si>
  <si>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</si>
  <si>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</si>
  <si>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</si>
  <si>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</si>
  <si>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</si>
  <si>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</si>
  <si>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</si>
  <si>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</si>
  <si>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</si>
  <si>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</si>
  <si>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</si>
  <si>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</si>
  <si>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</si>
  <si>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</si>
  <si>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</si>
  <si>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</si>
  <si>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</si>
  <si>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</si>
  <si>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</si>
  <si>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</si>
  <si>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</si>
  <si>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</si>
  <si>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</si>
  <si>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</si>
  <si>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</si>
  <si>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</si>
  <si>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</si>
  <si>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</si>
  <si>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</si>
  <si>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</si>
  <si>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</si>
  <si>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</si>
  <si>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</si>
  <si>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</si>
  <si>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</si>
  <si>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</si>
  <si>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</si>
  <si>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</si>
  <si>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</si>
  <si>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</si>
  <si>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</si>
  <si>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</si>
  <si>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</si>
  <si>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</si>
  <si>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</si>
  <si>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</si>
  <si>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</si>
  <si>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</si>
  <si>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</si>
  <si>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</si>
  <si>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</si>
  <si>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</si>
  <si>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</si>
  <si>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</si>
  <si>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</si>
  <si>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</si>
  <si>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</si>
  <si>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</si>
  <si>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</si>
  <si>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</si>
  <si>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</si>
  <si>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</si>
  <si>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</si>
  <si>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</si>
  <si>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</si>
  <si>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</si>
  <si>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</si>
  <si>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</si>
  <si>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</si>
  <si>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</si>
  <si>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</si>
  <si>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</si>
  <si>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</si>
  <si>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</si>
  <si>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</si>
  <si>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</si>
  <si>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</si>
  <si>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</si>
  <si>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</si>
  <si>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</si>
  <si>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</si>
  <si>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</si>
  <si>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</si>
  <si>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</si>
  <si>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</si>
  <si>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</si>
  <si>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</si>
  <si>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</si>
  <si>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</si>
  <si>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</si>
  <si>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</si>
  <si>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</si>
  <si>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</si>
  <si>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</si>
  <si>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</si>
  <si>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</si>
  <si>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</si>
  <si>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</si>
  <si>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</si>
  <si>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</si>
  <si>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</si>
  <si>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</si>
  <si>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</si>
  <si>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</si>
  <si>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</si>
  <si>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</si>
  <si>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</si>
  <si>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</si>
  <si>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</si>
  <si>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</si>
  <si>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</si>
  <si>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</si>
  <si>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</si>
  <si>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</si>
  <si>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</si>
  <si>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</si>
  <si>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</si>
  <si>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</si>
  <si>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</si>
  <si>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</si>
  <si>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</si>
  <si>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</si>
  <si>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</si>
  <si>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</si>
  <si>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</si>
  <si>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</si>
  <si>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</si>
  <si>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</si>
  <si>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</si>
  <si>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</si>
  <si>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</si>
  <si>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</si>
  <si>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</si>
  <si>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</si>
  <si>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</si>
  <si>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</si>
  <si>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</si>
  <si>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</si>
  <si>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</si>
  <si>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</si>
  <si>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</si>
  <si>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</si>
  <si>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</si>
  <si>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</si>
  <si>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</si>
  <si>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</si>
  <si>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</si>
  <si>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</si>
  <si>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</si>
  <si>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</si>
  <si>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</si>
  <si>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</si>
  <si>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</si>
  <si>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</si>
  <si>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</si>
  <si>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</si>
  <si>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</si>
  <si>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</si>
  <si>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</si>
  <si>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</si>
  <si>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</si>
  <si>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</si>
  <si>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</si>
  <si>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</si>
  <si>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</si>
  <si>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</si>
  <si>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</si>
  <si>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</si>
  <si>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</si>
  <si>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</si>
  <si>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</si>
  <si>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</si>
  <si>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</si>
  <si>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</si>
  <si>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</si>
  <si>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</si>
  <si>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</si>
  <si>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</si>
  <si>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</si>
  <si>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</si>
  <si>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</si>
  <si>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</si>
  <si>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</si>
  <si>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</si>
  <si>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</si>
  <si>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</si>
  <si>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</si>
  <si>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</si>
  <si>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</si>
  <si>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</si>
  <si>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</si>
  <si>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</si>
  <si>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</si>
  <si>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</si>
  <si>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</si>
  <si>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</si>
  <si>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</si>
  <si>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</si>
  <si>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</si>
  <si>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</si>
  <si>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</si>
  <si>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</si>
  <si>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</si>
  <si>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</si>
  <si>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</si>
  <si>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</si>
  <si>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</si>
  <si>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</si>
  <si>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</si>
  <si>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</si>
  <si>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</si>
  <si>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</si>
  <si>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</si>
  <si>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</si>
  <si>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</si>
  <si>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</si>
  <si>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</si>
  <si>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</si>
  <si>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</si>
  <si>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</si>
  <si>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</si>
  <si>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</si>
  <si>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</si>
  <si>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</si>
  <si>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</si>
  <si>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</si>
  <si>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</si>
  <si>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</si>
  <si>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</si>
  <si>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</si>
  <si>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</si>
  <si>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</si>
  <si>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</si>
  <si>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</si>
  <si>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</si>
  <si>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</si>
  <si>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</si>
  <si>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</si>
  <si>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</si>
  <si>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</si>
  <si>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</si>
  <si>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</si>
  <si>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</si>
  <si>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</si>
  <si>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</si>
  <si>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</si>
  <si>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</si>
  <si>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</si>
  <si>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</si>
  <si>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</si>
  <si>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</si>
  <si>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</si>
  <si>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</si>
  <si>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</si>
  <si>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</si>
  <si>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</si>
  <si>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</si>
  <si>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</si>
  <si>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</si>
  <si>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</si>
  <si>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</si>
  <si>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</si>
  <si>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</si>
  <si>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</si>
  <si>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</si>
  <si>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</si>
  <si>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</si>
  <si>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</si>
  <si>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</si>
  <si>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</si>
  <si>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</si>
  <si>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</si>
  <si>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</si>
  <si>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</si>
  <si>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</si>
  <si>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</si>
  <si>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</si>
  <si>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</si>
  <si>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</si>
  <si>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</si>
  <si>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</si>
  <si>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</si>
  <si>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</si>
  <si>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</si>
  <si>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</si>
  <si>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</si>
  <si>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</si>
  <si>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</si>
  <si>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</si>
  <si>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</si>
  <si>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</si>
  <si>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</si>
  <si>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</si>
  <si>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</si>
  <si>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</si>
  <si>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</si>
  <si>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</si>
  <si>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</si>
  <si>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</si>
  <si>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</si>
  <si>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</si>
  <si>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</si>
  <si>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</si>
  <si>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</si>
  <si>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</si>
  <si>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</si>
  <si>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</si>
  <si>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</si>
  <si>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</si>
  <si>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</si>
  <si>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</si>
  <si>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</si>
  <si>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</si>
  <si>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</si>
  <si>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</si>
  <si>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</si>
  <si>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</si>
  <si>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</si>
  <si>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</si>
  <si>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</si>
  <si>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</si>
  <si>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</si>
  <si>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</si>
  <si>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</si>
  <si>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</si>
  <si>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</si>
  <si>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</si>
  <si>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</si>
  <si>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</si>
  <si>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</si>
  <si>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</si>
  <si>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</si>
  <si>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</si>
  <si>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</si>
  <si>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</si>
  <si>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</si>
  <si>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</si>
  <si>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</si>
  <si>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</si>
  <si>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</si>
  <si>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</si>
  <si>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</si>
  <si>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</si>
  <si>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</si>
  <si>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</si>
  <si>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</si>
  <si>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</si>
  <si>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</si>
  <si>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</si>
  <si>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</si>
  <si>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</si>
  <si>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</si>
  <si>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</si>
  <si>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</si>
  <si>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</si>
  <si>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</si>
  <si>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</si>
  <si>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</si>
  <si>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</si>
  <si>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</si>
  <si>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</si>
  <si>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</si>
  <si>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</si>
  <si>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</si>
  <si>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</si>
  <si>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</si>
  <si>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</si>
  <si>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</si>
  <si>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</si>
  <si>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</si>
  <si>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</si>
  <si>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</si>
  <si>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</si>
  <si>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</si>
  <si>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</si>
  <si>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</si>
  <si>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</si>
  <si>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</si>
  <si>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</si>
  <si>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</si>
  <si>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</si>
  <si>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</si>
  <si>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</si>
  <si>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</si>
  <si>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</si>
  <si>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</si>
  <si>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</si>
  <si>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</si>
  <si>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</si>
  <si>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</si>
  <si>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</si>
  <si>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</si>
  <si>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</si>
  <si>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</si>
  <si>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</si>
  <si>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</si>
  <si>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</si>
  <si>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</si>
  <si>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</si>
  <si>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</si>
  <si>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</si>
  <si>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</si>
  <si>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</si>
  <si>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</si>
  <si>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</si>
  <si>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</si>
  <si>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</si>
  <si>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</si>
  <si>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</si>
  <si>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</si>
  <si>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</si>
  <si>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</si>
  <si>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</si>
  <si>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</si>
  <si>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</si>
  <si>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</si>
  <si>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</si>
  <si>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</si>
  <si>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</si>
  <si>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</si>
  <si>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</si>
  <si>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</si>
  <si>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</si>
  <si>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</si>
  <si>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</si>
  <si>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</si>
  <si>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</si>
  <si>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</si>
  <si>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</si>
  <si>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</si>
  <si>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</si>
  <si>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</si>
  <si>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</si>
  <si>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</si>
  <si>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</si>
  <si>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</si>
  <si>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</si>
  <si>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</si>
  <si>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</si>
  <si>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</si>
  <si>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</si>
  <si>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</si>
  <si>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</si>
  <si>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</si>
  <si>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</si>
  <si>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</si>
  <si>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</si>
  <si>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</si>
  <si>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</si>
  <si>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</si>
  <si>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</si>
  <si>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</si>
  <si>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</si>
  <si>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</si>
  <si>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</si>
  <si>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</si>
  <si>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</si>
  <si>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</si>
  <si>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</si>
  <si>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</si>
  <si>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</si>
  <si>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</si>
  <si>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</si>
  <si>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</si>
  <si>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</si>
  <si>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</si>
  <si>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</si>
  <si>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</si>
  <si>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</si>
  <si>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</si>
  <si>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</si>
  <si>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</si>
  <si>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</si>
  <si>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</si>
  <si>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</si>
  <si>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</si>
  <si>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</si>
  <si>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</si>
  <si>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</si>
  <si>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</si>
  <si>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</si>
  <si>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</si>
  <si>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</si>
  <si>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</si>
  <si>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</si>
  <si>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</si>
  <si>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</si>
  <si>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</si>
  <si>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</si>
  <si>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</si>
  <si>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</si>
  <si>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</si>
  <si>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</si>
  <si>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</si>
  <si>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</si>
  <si>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</si>
  <si>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</si>
  <si>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</si>
  <si>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</si>
  <si>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</si>
  <si>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</si>
  <si>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</si>
  <si>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</si>
  <si>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</si>
  <si>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</si>
  <si>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</si>
  <si>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</si>
  <si>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</si>
  <si>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</si>
  <si>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</si>
  <si>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</si>
  <si>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</si>
  <si>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</si>
  <si>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</si>
  <si>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</si>
  <si>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</si>
  <si>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</si>
  <si>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</si>
  <si>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</si>
  <si>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</si>
  <si>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</si>
  <si>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</si>
  <si>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</si>
  <si>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</si>
  <si>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</si>
  <si>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</si>
  <si>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</si>
  <si>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</si>
  <si>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</si>
  <si>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</si>
  <si>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</si>
  <si>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</si>
  <si>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</si>
  <si>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</si>
  <si>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</si>
  <si>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</si>
  <si>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</si>
  <si>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</si>
  <si>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</si>
  <si>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</si>
  <si>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</si>
  <si>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</si>
  <si>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</si>
  <si>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</si>
  <si>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</si>
  <si>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</si>
  <si>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</si>
  <si>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</si>
  <si>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</si>
  <si>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</si>
  <si>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</si>
  <si>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</si>
  <si>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</si>
  <si>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</si>
  <si>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</si>
  <si>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</si>
  <si>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</si>
  <si>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</si>
  <si>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</si>
  <si>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</si>
  <si>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</si>
  <si>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</si>
  <si>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</si>
  <si>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</si>
  <si>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</si>
  <si>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</si>
  <si>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</si>
  <si>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</si>
  <si>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</si>
  <si>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</si>
  <si>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</si>
  <si>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</si>
  <si>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</si>
  <si>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</si>
  <si>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</si>
  <si>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</si>
  <si>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</si>
  <si>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</si>
  <si>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</si>
  <si>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</si>
  <si>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</si>
  <si>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</si>
  <si>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</si>
  <si>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</si>
  <si>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</si>
  <si>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</si>
  <si>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</si>
  <si>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</si>
  <si>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</si>
  <si>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</si>
  <si>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</si>
  <si>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</si>
  <si>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</si>
  <si>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</si>
  <si>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</si>
  <si>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</si>
  <si>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</si>
  <si>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</si>
  <si>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</si>
  <si>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</si>
  <si>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</si>
  <si>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</si>
  <si>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</si>
  <si>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</si>
  <si>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</si>
  <si>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</si>
  <si>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</si>
  <si>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</si>
  <si>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</si>
  <si>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</si>
  <si>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</si>
  <si>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</si>
  <si>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</si>
  <si>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</si>
  <si>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</si>
  <si>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</si>
  <si>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</si>
  <si>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</si>
  <si>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</si>
  <si>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</si>
  <si>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</si>
  <si>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</si>
  <si>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</si>
  <si>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</si>
  <si>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</si>
  <si>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</si>
  <si>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</si>
  <si>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</si>
  <si>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</si>
  <si>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</si>
  <si>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</si>
  <si>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</si>
  <si>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</si>
  <si>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</si>
  <si>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</si>
  <si>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</si>
  <si>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</si>
  <si>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</si>
  <si>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</si>
  <si>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</si>
  <si>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</si>
  <si>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</si>
  <si>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</si>
  <si>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</si>
  <si>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</si>
  <si>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</si>
  <si>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</si>
  <si>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</si>
  <si>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</si>
  <si>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</si>
  <si>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</si>
  <si>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</si>
  <si>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</si>
  <si>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</si>
  <si>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</si>
  <si>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</si>
  <si>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</si>
  <si>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</si>
  <si>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</si>
  <si>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</si>
  <si>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</si>
  <si>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</si>
  <si>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</si>
  <si>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</si>
  <si>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</si>
  <si>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</si>
  <si>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</si>
  <si>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</si>
  <si>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</si>
  <si>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</si>
  <si>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</si>
  <si>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</si>
  <si>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</si>
  <si>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</si>
  <si>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</si>
  <si>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</si>
  <si>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</si>
  <si>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</si>
  <si>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</si>
  <si>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</si>
  <si>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</si>
  <si>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</si>
  <si>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</si>
  <si>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</si>
  <si>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</si>
  <si>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</si>
  <si>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</si>
  <si>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</si>
  <si>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</si>
  <si>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</si>
  <si>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</si>
  <si>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</si>
  <si>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</si>
  <si>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</si>
  <si>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</si>
  <si>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</si>
  <si>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</si>
  <si>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</si>
  <si>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</si>
  <si>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</si>
  <si>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</si>
  <si>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</si>
  <si>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</si>
  <si>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</si>
  <si>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</si>
  <si>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</si>
  <si>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</si>
  <si>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</si>
  <si>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</si>
  <si>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</si>
  <si>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</si>
  <si>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</si>
  <si>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</si>
  <si>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</si>
  <si>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</si>
  <si>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</si>
  <si>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</si>
  <si>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</si>
  <si>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</si>
  <si>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</si>
  <si>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</si>
  <si>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</si>
  <si>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</si>
  <si>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</si>
  <si>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</si>
  <si>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</si>
  <si>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</si>
  <si>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</si>
  <si>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</si>
  <si>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</si>
  <si>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</si>
  <si>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</si>
  <si>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</si>
  <si>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</si>
  <si>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</si>
  <si>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</si>
  <si>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</si>
  <si>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</si>
  <si>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</si>
  <si>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</si>
  <si>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</si>
  <si>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</si>
  <si>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</si>
  <si>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</si>
  <si>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</si>
  <si>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</si>
  <si>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</si>
  <si>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</si>
  <si>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</si>
  <si>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</si>
  <si>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</si>
  <si>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</si>
  <si>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</si>
  <si>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</si>
  <si>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</si>
  <si>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</si>
  <si>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</si>
  <si>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</si>
  <si>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</si>
  <si>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</si>
  <si>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</si>
  <si>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</si>
  <si>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</si>
  <si>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</si>
  <si>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</si>
  <si>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</si>
  <si>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</si>
  <si>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</si>
  <si>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</si>
  <si>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</si>
  <si>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</si>
  <si>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</si>
  <si>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</si>
  <si>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</si>
  <si>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</si>
  <si>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</si>
  <si>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</si>
  <si>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</si>
  <si>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</si>
  <si>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</si>
  <si>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</si>
  <si>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</si>
  <si>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</si>
  <si>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</si>
  <si>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</si>
  <si>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</si>
  <si>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</si>
  <si>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</si>
  <si>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</si>
  <si>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</si>
  <si>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</si>
  <si>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</si>
  <si>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</si>
  <si>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</si>
  <si>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</si>
  <si>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</si>
  <si>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</si>
  <si>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</si>
  <si>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</si>
  <si>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</si>
  <si>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</si>
  <si>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</si>
  <si>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</si>
  <si>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</si>
  <si>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</si>
  <si>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</si>
  <si>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</si>
  <si>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</si>
  <si>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</si>
  <si>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</si>
  <si>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</si>
  <si>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</si>
  <si>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</si>
  <si>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</si>
  <si>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</si>
  <si>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</si>
  <si>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</si>
  <si>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</si>
  <si>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</si>
  <si>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</si>
  <si>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</si>
  <si>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</si>
  <si>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</si>
  <si>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</si>
  <si>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</si>
  <si>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</si>
  <si>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</si>
  <si>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</si>
  <si>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</si>
  <si>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</si>
  <si>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</si>
  <si>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</si>
  <si>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</si>
  <si>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</si>
  <si>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</si>
  <si>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</si>
  <si>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</si>
  <si>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</si>
  <si>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</si>
  <si>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</si>
  <si>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</si>
  <si>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</si>
  <si>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</si>
  <si>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</si>
  <si>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</si>
  <si>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</si>
  <si>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</si>
  <si>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</si>
  <si>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</si>
  <si>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</si>
  <si>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</si>
  <si>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</si>
  <si>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</si>
  <si>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</si>
  <si>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</si>
  <si>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</si>
  <si>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</si>
  <si>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</si>
  <si>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</si>
  <si>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</si>
  <si>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</si>
  <si>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</si>
  <si>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</si>
  <si>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</si>
  <si>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</si>
  <si>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</si>
  <si>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</si>
  <si>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</si>
  <si>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</si>
  <si>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</si>
  <si>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</si>
  <si>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</si>
  <si>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</si>
  <si>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</si>
  <si>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</si>
  <si>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</si>
  <si>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</si>
  <si>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</si>
  <si>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</si>
  <si>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</si>
  <si>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</si>
  <si>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</si>
  <si>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</si>
  <si>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</si>
  <si>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</si>
  <si>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</si>
  <si>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</si>
  <si>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</si>
  <si>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</si>
  <si>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</si>
  <si>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</si>
  <si>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</si>
  <si>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</si>
  <si>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</si>
  <si>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</si>
  <si>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</si>
  <si>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</si>
  <si>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</si>
  <si>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</si>
  <si>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</si>
  <si>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</si>
  <si>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</si>
  <si>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</si>
  <si>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</si>
  <si>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</si>
  <si>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</si>
  <si>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</si>
  <si>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</si>
  <si>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</si>
  <si>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</si>
  <si>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</si>
  <si>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</si>
  <si>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</si>
  <si>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</si>
  <si>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</si>
  <si>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</si>
  <si>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</si>
  <si>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</si>
  <si>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</si>
  <si>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</si>
  <si>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</si>
  <si>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</si>
  <si>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</si>
  <si>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</si>
  <si>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</si>
  <si>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</si>
  <si>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</si>
  <si>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</si>
  <si>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</si>
  <si>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</si>
  <si>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</si>
  <si>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</si>
  <si>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</si>
  <si>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</si>
  <si>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</si>
  <si>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</si>
  <si>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</si>
  <si>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</si>
  <si>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</si>
  <si>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</si>
  <si>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</si>
  <si>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</si>
  <si>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</si>
  <si>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</si>
  <si>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</si>
  <si>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</si>
  <si>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</si>
  <si>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</si>
  <si>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</si>
  <si>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</si>
  <si>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</si>
  <si>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</si>
  <si>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</si>
  <si>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</si>
  <si>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</si>
  <si>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</si>
  <si>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</si>
  <si>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</si>
  <si>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</si>
  <si>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</si>
  <si>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</si>
  <si>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</si>
  <si>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</si>
  <si>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</si>
  <si>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</si>
  <si>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</si>
  <si>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</si>
  <si>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</si>
  <si>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</si>
  <si>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</si>
  <si>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</si>
  <si>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</si>
  <si>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</si>
  <si>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</si>
  <si>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</si>
  <si>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</si>
  <si>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</si>
  <si>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</si>
  <si>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</si>
  <si>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</si>
  <si>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</si>
  <si>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</si>
  <si>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</si>
  <si>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</si>
  <si>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</si>
  <si>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</si>
  <si>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</si>
  <si>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</si>
  <si>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</si>
  <si>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</si>
  <si>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</si>
  <si>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</si>
  <si>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</si>
  <si>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</si>
  <si>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</si>
  <si>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</si>
  <si>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</si>
  <si>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</si>
  <si>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</si>
  <si>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</si>
  <si>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</si>
  <si>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</si>
  <si>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</si>
  <si>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</si>
  <si>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</si>
  <si>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</si>
  <si>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</si>
  <si>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</si>
  <si>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</si>
  <si>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</si>
  <si>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</si>
  <si>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</si>
  <si>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</si>
  <si>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</si>
  <si>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</si>
  <si>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</si>
  <si>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</si>
  <si>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</si>
  <si>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</si>
  <si>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</si>
  <si>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</si>
  <si>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</si>
  <si>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</si>
  <si>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</si>
  <si>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</si>
  <si>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</si>
  <si>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</si>
  <si>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</si>
  <si>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</si>
  <si>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</si>
  <si>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</si>
  <si>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</si>
  <si>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</si>
  <si>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</si>
  <si>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</si>
  <si>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</si>
  <si>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</si>
  <si>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</si>
  <si>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</si>
  <si>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</si>
  <si>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</si>
  <si>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</si>
  <si>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</si>
  <si>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</si>
  <si>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</si>
  <si>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</si>
  <si>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</si>
  <si>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</si>
  <si>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</si>
  <si>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</si>
  <si>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</si>
  <si>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</si>
  <si>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</si>
  <si>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</si>
  <si>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</si>
  <si>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</si>
  <si>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</si>
  <si>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</si>
  <si>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</si>
  <si>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</si>
  <si>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</si>
  <si>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</si>
  <si>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</si>
  <si>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</si>
  <si>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</si>
  <si>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</si>
  <si>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</si>
  <si>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</si>
  <si>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</si>
  <si>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</si>
  <si>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</si>
  <si>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</si>
  <si>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</si>
  <si>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</si>
  <si>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</si>
  <si>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</si>
  <si>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</si>
  <si>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</si>
  <si>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</si>
  <si>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</si>
  <si>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</si>
  <si>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</si>
  <si>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</si>
  <si>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</si>
  <si>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</si>
  <si>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</si>
  <si>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</si>
  <si>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</si>
  <si>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</si>
  <si>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</si>
  <si>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</si>
  <si>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</si>
  <si>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</si>
  <si>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</si>
  <si>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</si>
  <si>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</si>
  <si>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</si>
  <si>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</si>
  <si>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</si>
  <si>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</si>
  <si>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</si>
  <si>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</si>
  <si>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</si>
  <si>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</si>
  <si>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</si>
  <si>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</si>
  <si>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</si>
  <si>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</si>
  <si>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</si>
  <si>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</si>
  <si>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</si>
  <si>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</si>
  <si>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</si>
  <si>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</si>
  <si>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</si>
  <si>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</si>
  <si>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</si>
  <si>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</si>
  <si>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</si>
  <si>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</si>
  <si>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</si>
  <si>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</si>
  <si>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</si>
  <si>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</si>
  <si>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</si>
  <si>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</si>
  <si>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</si>
  <si>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</si>
  <si>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</si>
  <si>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</si>
  <si>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</si>
  <si>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</si>
  <si>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</si>
  <si>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</si>
  <si>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</si>
  <si>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</si>
  <si>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</si>
  <si>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</si>
  <si>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</si>
  <si>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</si>
  <si>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</si>
  <si>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</si>
  <si>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</si>
  <si>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</si>
  <si>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</si>
  <si>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</si>
  <si>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</si>
  <si>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</si>
  <si>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</si>
  <si>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</si>
  <si>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</si>
  <si>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</si>
  <si>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</si>
  <si>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</si>
  <si>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</si>
  <si>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</si>
  <si>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</si>
  <si>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</si>
  <si>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</si>
  <si>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</si>
  <si>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</si>
  <si>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</si>
  <si>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</si>
  <si>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</si>
  <si>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</si>
  <si>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</si>
  <si>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</si>
  <si>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</si>
  <si>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</si>
  <si>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</si>
  <si>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</si>
  <si>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</si>
  <si>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</si>
  <si>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</si>
  <si>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</si>
  <si>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</si>
  <si>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</si>
  <si>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</si>
  <si>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</si>
  <si>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</si>
  <si>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</si>
  <si>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</si>
  <si>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</si>
  <si>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</si>
  <si>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</si>
  <si>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</si>
  <si>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</si>
  <si>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</si>
  <si>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</si>
  <si>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</si>
  <si>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</si>
  <si>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</si>
  <si>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</si>
  <si>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</si>
  <si>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</si>
  <si>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</si>
  <si>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</si>
  <si>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</si>
  <si>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</si>
  <si>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</si>
  <si>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</si>
  <si>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</si>
  <si>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</si>
  <si>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</si>
  <si>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</si>
  <si>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</si>
  <si>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</si>
  <si>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</si>
  <si>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</si>
  <si>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</si>
  <si>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</si>
  <si>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</si>
  <si>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</si>
  <si>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</si>
  <si>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</si>
  <si>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</si>
  <si>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</si>
  <si>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</si>
  <si>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</si>
  <si>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</si>
  <si>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</si>
  <si>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</si>
  <si>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</si>
  <si>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</si>
  <si>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</si>
  <si>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</si>
  <si>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</si>
  <si>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</si>
  <si>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</si>
  <si>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</si>
  <si>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</si>
  <si>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</si>
  <si>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</si>
  <si>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</si>
  <si>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</si>
  <si>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</si>
  <si>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</si>
  <si>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</si>
  <si>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</si>
  <si>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</si>
  <si>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</si>
  <si>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</si>
  <si>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</si>
  <si>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</si>
  <si>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</si>
  <si>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</si>
  <si>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</si>
  <si>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</si>
  <si>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</si>
  <si>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</si>
  <si>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</si>
  <si>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</si>
  <si>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</si>
  <si>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</si>
  <si>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</si>
  <si>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</si>
  <si>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</si>
  <si>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</si>
  <si>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</si>
  <si>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</si>
  <si>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</si>
  <si>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</si>
  <si>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</si>
  <si>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</si>
  <si>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</si>
  <si>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</si>
  <si>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</si>
  <si>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</si>
  <si>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</si>
  <si>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</si>
  <si>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</si>
  <si>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</si>
  <si>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</si>
  <si>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</si>
  <si>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</si>
  <si>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</si>
  <si>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</si>
  <si>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</si>
  <si>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</si>
  <si>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</si>
  <si>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</si>
  <si>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</si>
  <si>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</si>
  <si>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</si>
  <si>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</si>
  <si>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</si>
  <si>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</si>
  <si>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</si>
  <si>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</si>
  <si>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</si>
  <si>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</si>
  <si>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</si>
  <si>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</si>
  <si>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</si>
  <si>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</si>
  <si>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</si>
  <si>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</si>
  <si>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</si>
  <si>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</si>
  <si>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</si>
  <si>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</si>
  <si>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</si>
  <si>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</si>
  <si>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</si>
  <si>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</si>
  <si>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</si>
  <si>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</si>
  <si>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</si>
  <si>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</si>
  <si>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</si>
  <si>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</si>
  <si>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</si>
  <si>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</si>
  <si>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</si>
  <si>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</si>
  <si>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</si>
  <si>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</si>
  <si>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</si>
  <si>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</si>
  <si>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</si>
  <si>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</si>
  <si>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</si>
  <si>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</si>
  <si>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</si>
  <si>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</si>
  <si>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</si>
  <si>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</si>
  <si>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</si>
  <si>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</si>
  <si>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</si>
  <si>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</si>
  <si>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</si>
  <si>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</si>
  <si>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</si>
  <si>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</si>
  <si>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</si>
  <si>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</si>
  <si>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</si>
  <si>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</si>
  <si>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</si>
  <si>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</si>
  <si>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</si>
  <si>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</si>
  <si>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</si>
  <si>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</si>
  <si>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</si>
  <si>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</si>
  <si>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</si>
  <si>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</si>
  <si>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</si>
  <si>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</si>
  <si>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</si>
  <si>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</si>
  <si>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</si>
  <si>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</si>
  <si>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</si>
  <si>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</si>
  <si>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</si>
  <si>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</si>
  <si>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</si>
  <si>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</si>
  <si>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</si>
  <si>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</si>
  <si>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</si>
  <si>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</si>
  <si>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</si>
  <si>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</si>
  <si>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</si>
  <si>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</si>
  <si>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</si>
  <si>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</si>
  <si>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</si>
  <si>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</si>
  <si>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</si>
  <si>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</si>
  <si>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</si>
  <si>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</si>
  <si>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</si>
  <si>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</si>
  <si>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</si>
  <si>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</si>
  <si>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</si>
  <si>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</si>
  <si>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</si>
  <si>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</si>
  <si>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</si>
  <si>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</si>
  <si>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</si>
  <si>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</si>
  <si>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</si>
  <si>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</si>
  <si>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</si>
  <si>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</si>
  <si>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</si>
  <si>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</si>
  <si>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</si>
  <si>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</si>
  <si>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</si>
  <si>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</si>
  <si>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</si>
  <si>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</si>
  <si>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</si>
  <si>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</si>
  <si>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</si>
  <si>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</si>
  <si>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</si>
  <si>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</si>
  <si>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</si>
  <si>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</si>
  <si>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</si>
  <si>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</si>
  <si>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</si>
  <si>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</si>
  <si>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</si>
  <si>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</si>
  <si>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</si>
  <si>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</si>
  <si>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</si>
  <si>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</si>
  <si>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</si>
  <si>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</si>
  <si>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</si>
  <si>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</si>
  <si>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</si>
  <si>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</si>
  <si>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</si>
  <si>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</si>
  <si>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</si>
  <si>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</si>
  <si>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</si>
  <si>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</si>
  <si>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</si>
  <si>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</si>
  <si>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</si>
  <si>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</si>
  <si>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</si>
  <si>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</si>
  <si>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</si>
  <si>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</si>
  <si>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</si>
  <si>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</si>
  <si>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</si>
  <si>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</si>
  <si>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</si>
  <si>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</si>
  <si>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</si>
  <si>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</si>
  <si>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</si>
  <si>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</si>
  <si>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</si>
  <si>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</si>
  <si>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</si>
  <si>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</si>
  <si>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</si>
  <si>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</si>
  <si>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</si>
  <si>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</si>
  <si>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</si>
  <si>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</si>
  <si>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</si>
  <si>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</si>
  <si>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</si>
  <si>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</si>
  <si>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</si>
  <si>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</si>
  <si>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</si>
  <si>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</si>
  <si>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</si>
  <si>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</si>
  <si>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</si>
  <si>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</si>
  <si>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</si>
  <si>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</si>
  <si>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</si>
  <si>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</si>
  <si>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</si>
  <si>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</si>
  <si>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</si>
  <si>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</si>
  <si>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</si>
  <si>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</si>
  <si>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</si>
  <si>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</si>
  <si>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</si>
  <si>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</si>
  <si>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</si>
  <si>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</si>
  <si>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</si>
  <si>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</si>
  <si>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</si>
  <si>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</si>
  <si>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</si>
  <si>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</si>
  <si>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</si>
  <si>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</si>
  <si>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</si>
  <si>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</si>
  <si>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</si>
  <si>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</si>
  <si>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</si>
  <si>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</si>
  <si>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</si>
  <si>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</si>
  <si>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</si>
  <si>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</si>
  <si>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</si>
  <si>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</si>
  <si>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</si>
  <si>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</si>
  <si>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</si>
  <si>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</si>
  <si>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</si>
  <si>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</si>
  <si>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</si>
  <si>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</si>
  <si>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</si>
  <si>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</si>
  <si>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</si>
  <si>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</si>
  <si>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</si>
  <si>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</si>
  <si>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</si>
  <si>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</si>
  <si>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</si>
  <si>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</si>
  <si>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</si>
  <si>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</si>
  <si>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</si>
  <si>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</si>
  <si>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</si>
  <si>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</si>
  <si>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</si>
  <si>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</si>
  <si>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</si>
  <si>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</si>
  <si>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</si>
  <si>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</si>
  <si>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</si>
  <si>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</si>
  <si>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</si>
  <si>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</si>
  <si>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</si>
  <si>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</si>
  <si>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</si>
  <si>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</si>
  <si>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</si>
  <si>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</si>
  <si>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</si>
  <si>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</si>
  <si>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</si>
  <si>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</si>
  <si>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</si>
  <si>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</si>
  <si>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</si>
  <si>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</si>
  <si>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</si>
  <si>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</si>
  <si>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</si>
  <si>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</si>
  <si>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</si>
  <si>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</si>
  <si>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</si>
  <si>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</si>
  <si>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</si>
  <si>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</si>
  <si>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</si>
  <si>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</si>
  <si>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</si>
  <si>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</si>
  <si>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</si>
  <si>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</si>
  <si>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</si>
  <si>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</si>
  <si>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</si>
  <si>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</si>
  <si>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</si>
  <si>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</si>
  <si>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</si>
  <si>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</si>
  <si>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</si>
  <si>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</si>
  <si>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</si>
  <si>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</si>
  <si>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</si>
  <si>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</si>
  <si>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</si>
  <si>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</si>
  <si>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</si>
  <si>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</si>
  <si>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</si>
  <si>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</si>
  <si>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</si>
  <si>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</si>
  <si>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</si>
  <si>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</si>
  <si>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</si>
  <si>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</si>
  <si>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</si>
  <si>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</si>
  <si>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</si>
  <si>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</si>
  <si>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</si>
  <si>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</si>
  <si>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</si>
  <si>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</si>
  <si>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</si>
  <si>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</si>
  <si>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</si>
  <si>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</si>
  <si>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</si>
  <si>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</si>
  <si>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</si>
  <si>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</si>
  <si>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</si>
  <si>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</si>
  <si>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</si>
  <si>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</si>
  <si>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</si>
  <si>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</si>
  <si>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</si>
  <si>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</si>
  <si>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</si>
  <si>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</si>
  <si>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</si>
  <si>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</si>
  <si>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</si>
  <si>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</si>
  <si>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</si>
  <si>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</si>
  <si>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</si>
  <si>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</si>
  <si>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</si>
  <si>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</si>
  <si>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</si>
  <si>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</si>
  <si>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</si>
  <si>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</si>
  <si>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</si>
  <si>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</si>
  <si>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</si>
  <si>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</si>
  <si>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</si>
  <si>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</si>
  <si>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</si>
  <si>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</si>
  <si>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</si>
  <si>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</si>
  <si>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</si>
  <si>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</si>
  <si>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</si>
  <si>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</si>
  <si>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</si>
  <si>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</si>
  <si>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</si>
  <si>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</si>
  <si>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</si>
  <si>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</si>
  <si>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</si>
  <si>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</si>
  <si>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</si>
  <si>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</si>
  <si>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</si>
  <si>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</si>
  <si>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</si>
  <si>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</si>
  <si>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</si>
  <si>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</si>
  <si>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</si>
  <si>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</si>
  <si>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</si>
  <si>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</si>
  <si>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</si>
  <si>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</si>
  <si>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</si>
  <si>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</si>
  <si>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</si>
  <si>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</si>
  <si>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</si>
  <si>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</si>
  <si>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</si>
  <si>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</si>
  <si>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</si>
  <si>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</si>
  <si>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</si>
  <si>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</si>
  <si>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</si>
  <si>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</si>
  <si>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</si>
  <si>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</si>
  <si>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</si>
  <si>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</si>
  <si>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</si>
  <si>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</si>
  <si>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</si>
  <si>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</si>
  <si>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</si>
  <si>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</si>
  <si>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</si>
  <si>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</si>
  <si>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</si>
  <si>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</si>
  <si>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</si>
  <si>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</si>
  <si>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</si>
  <si>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</si>
  <si>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</si>
  <si>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</si>
  <si>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</si>
  <si>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</si>
  <si>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</si>
  <si>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</si>
  <si>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</si>
  <si>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</si>
  <si>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</si>
  <si>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</si>
  <si>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</si>
  <si>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</si>
  <si>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</si>
  <si>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</si>
  <si>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</si>
  <si>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</si>
  <si>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</si>
  <si>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</si>
  <si>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</si>
  <si>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</si>
  <si>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</si>
  <si>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</si>
  <si>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</si>
  <si>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</si>
  <si>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</si>
  <si>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</si>
  <si>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</si>
  <si>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</si>
  <si>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</si>
  <si>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</si>
  <si>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</si>
  <si>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</si>
  <si>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</si>
  <si>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</si>
  <si>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</si>
  <si>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</si>
  <si>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</si>
  <si>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</si>
  <si>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</si>
  <si>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</si>
  <si>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</si>
  <si>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</si>
  <si>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</si>
  <si>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</si>
  <si>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</si>
  <si>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</si>
  <si>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</si>
  <si>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</si>
  <si>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</si>
  <si>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</si>
  <si>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</si>
  <si>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</si>
  <si>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</si>
  <si>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</si>
  <si>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</si>
  <si>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</si>
  <si>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</si>
  <si>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</si>
  <si>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</si>
  <si>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</si>
  <si>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</si>
  <si>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</si>
  <si>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</si>
  <si>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</si>
  <si>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</si>
  <si>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</si>
  <si>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</si>
  <si>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</si>
  <si>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</si>
  <si>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</si>
  <si>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</si>
  <si>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</si>
  <si>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</si>
  <si>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</si>
  <si>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</si>
  <si>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</si>
  <si>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</si>
  <si>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</si>
  <si>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</si>
  <si>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</si>
  <si>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</si>
  <si>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</si>
  <si>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</si>
  <si>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</si>
  <si>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</si>
  <si>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</si>
  <si>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</si>
  <si>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</si>
  <si>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</si>
  <si>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</si>
  <si>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</si>
  <si>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</si>
  <si>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</si>
  <si>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</si>
  <si>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</si>
  <si>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</si>
  <si>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</si>
  <si>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</si>
  <si>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</si>
  <si>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</si>
  <si>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</si>
  <si>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</si>
  <si>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</si>
  <si>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</si>
  <si>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</si>
  <si>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</si>
  <si>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</si>
  <si>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</si>
  <si>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</si>
  <si>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</si>
  <si>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</si>
  <si>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</si>
  <si>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</si>
  <si>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</si>
  <si>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</si>
  <si>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</si>
  <si>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</si>
  <si>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</si>
  <si>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</si>
  <si>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</si>
  <si>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</si>
  <si>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</si>
  <si>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</si>
  <si>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</si>
  <si>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</si>
  <si>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</si>
  <si>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</si>
  <si>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</si>
  <si>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</si>
  <si>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</si>
  <si>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</si>
  <si>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</si>
  <si>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</si>
  <si>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</si>
  <si>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</si>
  <si>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</si>
  <si>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</si>
  <si>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</si>
  <si>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</si>
  <si>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</si>
  <si>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</si>
  <si>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</si>
  <si>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</si>
  <si>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</si>
  <si>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</si>
  <si>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</si>
  <si>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</si>
  <si>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</si>
  <si>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</si>
  <si>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</si>
  <si>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</si>
  <si>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</si>
  <si>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</si>
  <si>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</si>
  <si>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</si>
  <si>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</si>
  <si>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</si>
  <si>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</si>
  <si>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</si>
  <si>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</si>
  <si>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</si>
  <si>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</si>
  <si>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</si>
  <si>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</si>
  <si>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</si>
  <si>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</si>
  <si>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</si>
  <si>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</si>
  <si>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</si>
  <si>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</si>
  <si>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</si>
  <si>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</si>
  <si>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</si>
  <si>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</si>
  <si>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</si>
  <si>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</si>
  <si>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</si>
  <si>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</si>
  <si>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</si>
  <si>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</si>
  <si>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</si>
  <si>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</si>
  <si>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</si>
  <si>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</si>
  <si>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</si>
  <si>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</si>
  <si>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</si>
  <si>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</si>
  <si>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</si>
  <si>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</si>
  <si>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</si>
  <si>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</si>
  <si>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</si>
  <si>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</si>
  <si>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</si>
  <si>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</si>
  <si>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</si>
  <si>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</si>
  <si>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</si>
  <si>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</si>
  <si>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</si>
  <si>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</si>
  <si>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</si>
  <si>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</si>
  <si>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</si>
  <si>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</si>
  <si>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</si>
  <si>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</si>
  <si>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</si>
  <si>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</si>
  <si>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</si>
  <si>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</si>
  <si>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</si>
  <si>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</si>
  <si>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</si>
  <si>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</si>
  <si>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</si>
  <si>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</si>
  <si>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</si>
  <si>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</si>
  <si>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</si>
  <si>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</si>
  <si>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</si>
  <si>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</si>
  <si>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</si>
  <si>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</si>
  <si>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</si>
  <si>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</si>
  <si>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</si>
  <si>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</si>
  <si>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</si>
  <si>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</si>
  <si>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</si>
  <si>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</si>
  <si>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</si>
  <si>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</si>
  <si>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</si>
  <si>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</si>
  <si>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</si>
  <si>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</si>
  <si>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</si>
  <si>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</si>
  <si>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</si>
  <si>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</si>
  <si>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</si>
  <si>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</si>
  <si>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</si>
  <si>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</si>
  <si>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</si>
  <si>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</si>
  <si>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</si>
  <si>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</si>
  <si>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</si>
  <si>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</si>
  <si>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</si>
  <si>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</si>
  <si>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</si>
  <si>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</si>
  <si>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</si>
  <si>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</si>
  <si>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</si>
  <si>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</si>
  <si>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</si>
  <si>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</si>
  <si>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</si>
  <si>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</si>
  <si>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</si>
  <si>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</si>
  <si>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</si>
  <si>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</si>
  <si>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</si>
  <si>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</si>
  <si>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</si>
  <si>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</si>
  <si>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</si>
  <si>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</si>
  <si>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</si>
  <si>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</si>
  <si>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</si>
  <si>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</si>
  <si>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</si>
  <si>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</si>
  <si>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</si>
  <si>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</si>
  <si>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</si>
  <si>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</si>
  <si>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</si>
  <si>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</si>
  <si>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</si>
  <si>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</si>
  <si>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</si>
  <si>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</si>
  <si>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</si>
  <si>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</si>
  <si>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</si>
  <si>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</si>
  <si>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</si>
  <si>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</si>
  <si>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</si>
  <si>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</si>
  <si>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</si>
  <si>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</si>
  <si>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</si>
  <si>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</si>
  <si>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</si>
  <si>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</si>
  <si>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</si>
  <si>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</si>
  <si>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</si>
  <si>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</si>
  <si>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</si>
  <si>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</si>
  <si>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</si>
  <si>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</si>
  <si>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</si>
  <si>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</si>
  <si>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</si>
  <si>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</si>
  <si>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</si>
  <si>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</si>
  <si>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</si>
  <si>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</si>
  <si>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</si>
  <si>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</si>
  <si>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</si>
  <si>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</si>
  <si>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</si>
  <si>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</si>
  <si>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</si>
  <si>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</si>
  <si>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</si>
  <si>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</si>
  <si>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</si>
  <si>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</si>
  <si>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</si>
  <si>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</si>
  <si>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</si>
  <si>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</si>
  <si>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</si>
  <si>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</si>
  <si>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</si>
  <si>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</si>
  <si>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</si>
  <si>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</si>
  <si>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</si>
  <si>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</si>
  <si>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</si>
  <si>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</si>
  <si>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</si>
  <si>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</si>
  <si>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</si>
  <si>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</si>
  <si>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</si>
  <si>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</si>
  <si>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</si>
  <si>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</si>
  <si>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</si>
  <si>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</si>
  <si>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</si>
  <si>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</si>
  <si>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</si>
  <si>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</si>
  <si>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</si>
  <si>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</si>
  <si>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</si>
  <si>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</si>
  <si>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</si>
  <si>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</si>
  <si>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</si>
  <si>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</si>
  <si>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</si>
  <si>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</si>
  <si>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</si>
  <si>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</si>
  <si>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</si>
  <si>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</si>
  <si>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</si>
  <si>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</si>
  <si>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</si>
  <si>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</si>
  <si>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</si>
  <si>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</si>
  <si>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</si>
  <si>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</si>
  <si>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</si>
  <si>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</si>
  <si>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</si>
  <si>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</si>
  <si>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</si>
  <si>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</si>
  <si>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</si>
  <si>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</si>
  <si>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</si>
  <si>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</si>
  <si>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</si>
  <si>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</si>
  <si>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</si>
  <si>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</si>
  <si>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</si>
  <si>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</si>
  <si>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</si>
  <si>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</si>
  <si>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</si>
  <si>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</si>
  <si>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</si>
  <si>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</si>
  <si>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</si>
  <si>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</si>
  <si>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</si>
  <si>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</si>
  <si>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</si>
  <si>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</si>
  <si>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</si>
  <si>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</si>
  <si>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</si>
  <si>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</si>
  <si>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</si>
  <si>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</si>
  <si>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</si>
  <si>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</si>
  <si>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</si>
  <si>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</si>
  <si>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</si>
  <si>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</si>
  <si>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</si>
  <si>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</si>
  <si>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</si>
  <si>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</si>
  <si>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</si>
  <si>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</si>
  <si>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</si>
  <si>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</si>
  <si>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</si>
  <si>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</si>
  <si>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</si>
  <si>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</si>
  <si>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</si>
  <si>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</si>
  <si>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</si>
  <si>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</si>
  <si>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</si>
  <si>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</si>
  <si>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</si>
  <si>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</si>
  <si>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</si>
  <si>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</si>
  <si>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</si>
  <si>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</si>
  <si>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</si>
  <si>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</si>
  <si>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</si>
  <si>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</si>
  <si>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</si>
  <si>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</si>
  <si>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</si>
  <si>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</si>
  <si>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</si>
  <si>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</si>
  <si>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</si>
  <si>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</si>
  <si>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</si>
  <si>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</si>
  <si>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</si>
  <si>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</si>
  <si>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</si>
  <si>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</si>
  <si>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</si>
  <si>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</si>
  <si>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</si>
  <si>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</si>
  <si>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</si>
  <si>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</si>
  <si>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</si>
  <si>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</si>
  <si>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</si>
  <si>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</si>
  <si>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</si>
  <si>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</si>
  <si>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</si>
  <si>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</si>
  <si>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</si>
  <si>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</si>
  <si>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</si>
  <si>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</si>
  <si>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</si>
  <si>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</si>
  <si>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</si>
  <si>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</si>
  <si>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</si>
  <si>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</si>
  <si>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</si>
  <si>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</si>
  <si>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</si>
  <si>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</si>
  <si>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</si>
  <si>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</si>
  <si>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</si>
  <si>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</si>
  <si>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</si>
  <si>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</si>
  <si>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</si>
  <si>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</si>
  <si>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</si>
  <si>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</si>
  <si>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</si>
  <si>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</si>
  <si>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</si>
  <si>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</si>
  <si>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</si>
  <si>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</si>
  <si>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</si>
  <si>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</si>
  <si>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</si>
  <si>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</si>
  <si>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</si>
  <si>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</si>
  <si>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</si>
  <si>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</si>
  <si>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</si>
  <si>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</si>
  <si>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</si>
  <si>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</si>
  <si>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</si>
  <si>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</si>
  <si>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</si>
  <si>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</si>
  <si>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</si>
  <si>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</si>
  <si>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</si>
  <si>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</si>
  <si>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</si>
  <si>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</si>
  <si>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</si>
  <si>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</si>
  <si>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</si>
  <si>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</si>
  <si>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</si>
  <si>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</si>
  <si>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</si>
  <si>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</si>
  <si>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</si>
  <si>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</si>
  <si>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</si>
  <si>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</si>
  <si>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</si>
  <si>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</si>
  <si>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</si>
  <si>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</si>
  <si>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</si>
  <si>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</si>
  <si>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</si>
  <si>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</si>
  <si>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</si>
  <si>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</si>
  <si>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</si>
  <si>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</si>
  <si>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</si>
  <si>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</si>
  <si>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</si>
  <si>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</si>
  <si>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</si>
  <si>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</si>
  <si>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</si>
  <si>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</si>
  <si>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</si>
  <si>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</si>
  <si>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</si>
  <si>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</si>
  <si>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</si>
  <si>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</si>
  <si>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</si>
  <si>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</si>
  <si>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</si>
  <si>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</si>
  <si>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</si>
  <si>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</si>
  <si>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</si>
  <si>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</si>
  <si>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</si>
  <si>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</si>
  <si>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</si>
  <si>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</si>
  <si>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</si>
  <si>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</si>
  <si>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</si>
  <si>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</si>
  <si>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</si>
  <si>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</si>
  <si>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</si>
  <si>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</si>
  <si>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</si>
  <si>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</si>
  <si>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</si>
  <si>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</si>
  <si>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</si>
  <si>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</si>
  <si>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</si>
  <si>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</si>
  <si>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</si>
  <si>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</si>
  <si>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</si>
  <si>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</si>
  <si>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</si>
  <si>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</si>
  <si>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</si>
  <si>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</si>
  <si>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</si>
  <si>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</si>
  <si>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</si>
  <si>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</si>
  <si>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</si>
  <si>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</si>
  <si>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</si>
  <si>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</si>
  <si>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</si>
  <si>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</si>
  <si>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</si>
  <si>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</si>
  <si>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</si>
  <si>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</si>
  <si>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</si>
  <si>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</si>
  <si>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</si>
  <si>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</si>
  <si>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</si>
  <si>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</si>
  <si>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</si>
  <si>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</si>
  <si>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</si>
  <si>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</si>
  <si>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</si>
  <si>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</si>
  <si>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</si>
  <si>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</si>
  <si>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</si>
  <si>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</si>
  <si>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</si>
  <si>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</si>
  <si>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</si>
  <si>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</si>
  <si>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</si>
  <si>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</si>
  <si>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</si>
  <si>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</si>
  <si>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</si>
  <si>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</si>
  <si>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</si>
  <si>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</si>
  <si>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</si>
  <si>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</si>
  <si>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</si>
  <si>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</si>
  <si>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</si>
  <si>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</si>
  <si>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</si>
  <si>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</si>
  <si>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</si>
  <si>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</si>
  <si>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</si>
  <si>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</si>
  <si>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</si>
  <si>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</si>
  <si>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</si>
  <si>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</si>
  <si>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</si>
  <si>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</si>
  <si>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</si>
  <si>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</si>
  <si>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</si>
  <si>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</si>
  <si>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</si>
  <si>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</si>
  <si>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</si>
  <si>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</si>
  <si>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</si>
  <si>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</si>
  <si>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</si>
  <si>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</si>
  <si>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</si>
  <si>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</si>
  <si>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</si>
  <si>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</si>
  <si>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</si>
  <si>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</si>
  <si>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</si>
  <si>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</si>
  <si>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</si>
  <si>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</si>
  <si>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</si>
  <si>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</si>
  <si>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</si>
  <si>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</si>
  <si>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</si>
  <si>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</si>
  <si>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</si>
  <si>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</si>
  <si>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</si>
  <si>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</si>
  <si>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</si>
  <si>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</si>
  <si>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</si>
  <si>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</si>
  <si>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</si>
  <si>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</si>
  <si>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</si>
  <si>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</si>
  <si>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</si>
  <si>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</si>
  <si>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</si>
  <si>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</si>
  <si>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</si>
  <si>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</si>
  <si>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</si>
  <si>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</si>
  <si>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</si>
  <si>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</si>
  <si>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</si>
  <si>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</si>
  <si>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</si>
  <si>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</si>
  <si>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</si>
  <si>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</si>
  <si>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</si>
  <si>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</si>
  <si>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</si>
  <si>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</si>
  <si>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</si>
  <si>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</si>
  <si>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</si>
  <si>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</si>
  <si>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</si>
  <si>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</si>
  <si>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</si>
  <si>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</si>
  <si>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</si>
  <si>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</si>
  <si>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</si>
  <si>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</si>
  <si>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</si>
  <si>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</si>
  <si>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</si>
  <si>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</si>
  <si>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</si>
  <si>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</si>
  <si>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</si>
  <si>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</si>
  <si>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</si>
  <si>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</si>
  <si>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</si>
  <si>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</si>
  <si>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</si>
  <si>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</si>
  <si>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</si>
  <si>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</si>
  <si>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</si>
  <si>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</si>
  <si>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</si>
  <si>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</si>
  <si>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</si>
  <si>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</si>
  <si>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</si>
  <si>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</si>
  <si>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</si>
  <si>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</si>
  <si>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</si>
  <si>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</si>
  <si>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</si>
  <si>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</si>
  <si>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</si>
  <si>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</si>
  <si>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</si>
  <si>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</si>
  <si>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</si>
  <si>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</si>
  <si>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</si>
  <si>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</si>
  <si>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</si>
  <si>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</si>
  <si>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</si>
  <si>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</si>
  <si>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</si>
  <si>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</si>
  <si>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</si>
  <si>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</si>
  <si>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</si>
  <si>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</si>
  <si>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</si>
  <si>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</si>
  <si>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</si>
  <si>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</si>
  <si>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</si>
  <si>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</si>
  <si>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</si>
  <si>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</si>
  <si>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</si>
  <si>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</si>
  <si>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</si>
  <si>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</si>
  <si>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</si>
  <si>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</si>
  <si>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</si>
  <si>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</si>
  <si>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</si>
  <si>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</si>
  <si>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</si>
  <si>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</si>
  <si>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</si>
  <si>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</si>
  <si>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</si>
  <si>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</si>
  <si>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</si>
  <si>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</si>
  <si>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</si>
  <si>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</si>
  <si>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</si>
  <si>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</si>
  <si>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</si>
  <si>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</si>
  <si>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</si>
  <si>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</si>
  <si>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</si>
  <si>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</si>
  <si>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</si>
  <si>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</si>
  <si>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</si>
  <si>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</si>
  <si>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</si>
  <si>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</si>
  <si>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</si>
  <si>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</si>
  <si>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</si>
  <si>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</si>
  <si>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</si>
  <si>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</si>
  <si>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</si>
  <si>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</si>
  <si>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</si>
  <si>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</si>
  <si>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</si>
  <si>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</si>
  <si>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</si>
  <si>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</si>
  <si>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</si>
  <si>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</si>
  <si>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</si>
  <si>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</si>
  <si>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</si>
  <si>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</si>
  <si>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</si>
  <si>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</si>
  <si>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</si>
  <si>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</si>
  <si>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</si>
  <si>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</si>
  <si>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</si>
  <si>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</si>
  <si>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</si>
  <si>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</si>
  <si>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</si>
  <si>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</si>
  <si>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</si>
  <si>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</si>
  <si>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</si>
  <si>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</si>
  <si>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</si>
  <si>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</si>
  <si>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</si>
  <si>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</si>
  <si>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</si>
  <si>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</si>
  <si>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</si>
  <si>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</si>
  <si>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</si>
  <si>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</si>
  <si>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</si>
  <si>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</si>
  <si>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</si>
  <si>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</si>
  <si>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</si>
  <si>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</si>
  <si>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</si>
  <si>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</si>
  <si>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</si>
  <si>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</si>
  <si>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</si>
  <si>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</si>
  <si>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</si>
  <si>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</si>
  <si>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</si>
  <si>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</si>
  <si>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</si>
  <si>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</si>
  <si>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</si>
  <si>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</si>
  <si>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</si>
  <si>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</si>
  <si>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</si>
  <si>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</si>
  <si>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</si>
  <si>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</si>
  <si>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</si>
  <si>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</si>
  <si>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</si>
  <si>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</si>
  <si>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</si>
  <si>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</si>
  <si>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</si>
  <si>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</si>
  <si>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</si>
  <si>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</si>
  <si>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</si>
  <si>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</si>
  <si>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</si>
  <si>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</si>
  <si>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</si>
  <si>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</si>
  <si>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</si>
  <si>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</si>
  <si>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</si>
  <si>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</si>
  <si>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</si>
  <si>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</si>
  <si>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</si>
  <si>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</si>
  <si>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</si>
  <si>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</si>
  <si>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</si>
  <si>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</si>
  <si>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</si>
  <si>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</si>
  <si>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</si>
  <si>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</si>
  <si>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</si>
  <si>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</si>
  <si>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</si>
  <si>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</si>
  <si>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</si>
  <si>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</si>
  <si>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</si>
  <si>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</si>
  <si>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</si>
  <si>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</si>
  <si>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</si>
  <si>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</si>
  <si>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</si>
  <si>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</si>
  <si>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</si>
  <si>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</si>
  <si>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</si>
  <si>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</si>
  <si>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</si>
  <si>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</si>
  <si>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</si>
  <si>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</si>
  <si>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</si>
  <si>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</si>
  <si>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</si>
  <si>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</si>
  <si>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</si>
  <si>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</si>
  <si>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</si>
  <si>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</si>
  <si>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</si>
  <si>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</si>
  <si>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</si>
  <si>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</si>
  <si>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</si>
  <si>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</si>
  <si>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</si>
  <si>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</si>
  <si>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</si>
  <si>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</si>
  <si>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</si>
  <si>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</si>
  <si>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</si>
  <si>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</si>
  <si>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</si>
  <si>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</si>
  <si>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</si>
  <si>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</si>
  <si>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</si>
  <si>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</si>
  <si>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</si>
  <si>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</si>
  <si>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</si>
  <si>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</si>
  <si>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</si>
  <si>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</si>
  <si>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</si>
  <si>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</si>
  <si>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</si>
  <si>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</si>
  <si>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</si>
  <si>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</si>
  <si>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</si>
  <si>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</si>
  <si>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</si>
  <si>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</si>
  <si>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</si>
  <si>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</si>
  <si>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</si>
  <si>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</si>
  <si>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</si>
  <si>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</si>
  <si>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</si>
  <si>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</si>
  <si>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</si>
  <si>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</si>
  <si>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</si>
  <si>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</si>
  <si>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</si>
  <si>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</si>
  <si>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</si>
  <si>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</si>
  <si>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</si>
  <si>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</si>
  <si>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</si>
  <si>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</si>
  <si>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</si>
  <si>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</si>
  <si>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</si>
  <si>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</si>
  <si>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</si>
  <si>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</si>
  <si>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</si>
  <si>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</si>
  <si>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</si>
  <si>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</si>
  <si>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</si>
  <si>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</si>
  <si>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</si>
  <si>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</si>
  <si>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</si>
  <si>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</si>
  <si>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</si>
  <si>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</si>
  <si>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</si>
  <si>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</si>
  <si>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</si>
  <si>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</si>
  <si>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</si>
  <si>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</si>
  <si>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</si>
  <si>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</si>
  <si>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</si>
  <si>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</si>
  <si>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</si>
  <si>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</si>
  <si>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</si>
  <si>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</si>
  <si>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</si>
  <si>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</si>
  <si>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</si>
  <si>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</si>
  <si>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</si>
  <si>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</si>
  <si>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</si>
  <si>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</si>
  <si>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</si>
  <si>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</si>
  <si>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</si>
  <si>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</si>
  <si>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</si>
  <si>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</si>
  <si>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</si>
  <si>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</si>
  <si>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</si>
  <si>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</si>
  <si>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</si>
  <si>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</si>
  <si>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</si>
  <si>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</si>
  <si>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</si>
  <si>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</si>
  <si>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</si>
  <si>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</si>
  <si>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</si>
  <si>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</si>
  <si>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</si>
  <si>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</si>
  <si>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</si>
  <si>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</si>
  <si>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</si>
  <si>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</si>
  <si>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</si>
  <si>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</si>
  <si>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</si>
  <si>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</si>
  <si>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</si>
  <si>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</si>
  <si>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</si>
  <si>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</si>
  <si>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</si>
  <si>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</si>
  <si>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</si>
  <si>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</si>
  <si>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</si>
  <si>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</si>
  <si>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</si>
  <si>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</si>
  <si>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</si>
  <si>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</si>
  <si>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</si>
  <si>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</si>
  <si>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</si>
  <si>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</si>
  <si>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</si>
  <si>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</si>
  <si>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</si>
  <si>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</si>
  <si>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</si>
  <si>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</si>
  <si>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</si>
  <si>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</si>
  <si>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</si>
  <si>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</si>
  <si>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</si>
  <si>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</si>
  <si>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</si>
  <si>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</si>
  <si>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</si>
  <si>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</si>
  <si>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</si>
  <si>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</si>
  <si>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</si>
  <si>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</si>
  <si>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</si>
  <si>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</si>
  <si>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</si>
  <si>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</si>
  <si>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</si>
  <si>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</si>
  <si>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</si>
  <si>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</si>
  <si>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</si>
  <si>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</si>
  <si>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</si>
  <si>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</si>
  <si>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</si>
  <si>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</si>
  <si>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</si>
  <si>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</si>
  <si>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</si>
  <si>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</si>
  <si>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</si>
  <si>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</si>
  <si>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</si>
  <si>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</si>
  <si>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</si>
  <si>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</si>
  <si>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</si>
  <si>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</si>
  <si>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</si>
  <si>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</si>
  <si>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</si>
  <si>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</si>
  <si>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</si>
  <si>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</si>
  <si>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</si>
  <si>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</si>
  <si>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</si>
  <si>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</si>
  <si>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</si>
  <si>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</si>
  <si>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</si>
  <si>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</si>
  <si>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</si>
  <si>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</si>
  <si>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</si>
  <si>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</si>
  <si>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</si>
  <si>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</si>
  <si>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</si>
  <si>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</si>
  <si>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</si>
  <si>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</si>
  <si>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</si>
  <si>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</si>
  <si>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</si>
  <si>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</si>
  <si>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</si>
  <si>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</si>
  <si>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</si>
  <si>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</si>
  <si>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</si>
  <si>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</si>
  <si>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</si>
  <si>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</si>
  <si>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</si>
  <si>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</si>
  <si>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</si>
  <si>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</si>
  <si>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</si>
  <si>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</si>
  <si>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</si>
  <si>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</si>
  <si>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</si>
  <si>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</si>
  <si>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</si>
  <si>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</si>
  <si>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</si>
  <si>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</si>
  <si>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</si>
  <si>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</si>
  <si>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</si>
  <si>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</si>
  <si>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</si>
  <si>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</si>
  <si>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</si>
  <si>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</si>
  <si>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</si>
  <si>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</si>
  <si>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</si>
  <si>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</si>
  <si>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</si>
  <si>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</si>
  <si>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</si>
  <si>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</si>
  <si>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</si>
  <si>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</si>
  <si>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</si>
  <si>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</si>
  <si>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</si>
  <si>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</si>
  <si>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</si>
  <si>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</si>
  <si>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</si>
  <si>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</si>
  <si>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</si>
  <si>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</si>
  <si>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</si>
  <si>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</si>
  <si>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</si>
  <si>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</si>
  <si>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</si>
  <si>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</si>
  <si>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</si>
  <si>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</si>
  <si>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</si>
  <si>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</si>
  <si>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</si>
  <si>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</si>
  <si>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</si>
  <si>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</si>
  <si>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</si>
  <si>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</si>
  <si>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</si>
  <si>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</si>
  <si>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</si>
  <si>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</si>
  <si>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</si>
  <si>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</si>
  <si>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</si>
  <si>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</si>
  <si>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</si>
  <si>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</si>
  <si>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</si>
  <si>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</si>
  <si>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</si>
  <si>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</si>
  <si>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</si>
  <si>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</si>
  <si>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</si>
  <si>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</si>
  <si>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</si>
  <si>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</si>
  <si>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</si>
  <si>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</si>
  <si>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</si>
  <si>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</si>
  <si>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</si>
  <si>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</si>
  <si>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</si>
  <si>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</si>
  <si>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</si>
  <si>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</si>
  <si>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</si>
  <si>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</si>
  <si>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</si>
  <si>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</si>
  <si>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</si>
  <si>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</si>
  <si>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</si>
  <si>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</si>
  <si>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</si>
  <si>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</si>
  <si>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</si>
  <si>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</si>
  <si>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</si>
  <si>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</si>
  <si>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</si>
  <si>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</si>
  <si>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</si>
  <si>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</si>
  <si>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</si>
  <si>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</si>
  <si>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</si>
  <si>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</si>
  <si>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</si>
  <si>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</si>
  <si>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</si>
  <si>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</si>
  <si>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</si>
  <si>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</si>
  <si>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</si>
  <si>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</si>
  <si>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</si>
  <si>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</si>
  <si>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</si>
  <si>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</si>
  <si>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</si>
  <si>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</si>
  <si>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</si>
  <si>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</si>
  <si>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</si>
  <si>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</si>
  <si>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</si>
  <si>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</si>
  <si>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</si>
  <si>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</si>
  <si>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</si>
  <si>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</si>
  <si>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</si>
  <si>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</si>
  <si>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</si>
  <si>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</si>
  <si>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</si>
  <si>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</si>
  <si>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</si>
  <si>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</si>
  <si>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</si>
  <si>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</si>
  <si>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</si>
  <si>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</si>
  <si>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</si>
  <si>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</si>
  <si>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</si>
  <si>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</si>
  <si>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</si>
  <si>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</si>
  <si>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</si>
  <si>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</si>
  <si>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</si>
  <si>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</si>
  <si>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</si>
  <si>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</si>
  <si>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</si>
  <si>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</si>
  <si>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</si>
  <si>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</si>
  <si>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</si>
  <si>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</si>
  <si>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</si>
  <si>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</si>
  <si>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</si>
  <si>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</si>
  <si>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</si>
  <si>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</si>
  <si>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</si>
  <si>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</si>
  <si>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</si>
  <si>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</si>
  <si>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</si>
  <si>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</si>
  <si>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</si>
  <si>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</si>
  <si>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</si>
  <si>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</si>
  <si>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</si>
  <si>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</si>
  <si>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</si>
  <si>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</si>
  <si>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</si>
  <si>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</si>
  <si>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</si>
  <si>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</si>
  <si>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</si>
  <si>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</si>
  <si>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</si>
  <si>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</si>
  <si>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</si>
  <si>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</si>
  <si>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</si>
  <si>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</si>
  <si>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</si>
  <si>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</si>
  <si>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</si>
  <si>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</si>
  <si>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</si>
  <si>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</si>
  <si>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</si>
  <si>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</si>
  <si>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</si>
  <si>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</si>
  <si>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</si>
  <si>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</si>
  <si>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</si>
  <si>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</si>
  <si>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</si>
  <si>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</si>
  <si>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</si>
  <si>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</si>
  <si>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</si>
  <si>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</si>
  <si>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</si>
  <si>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</si>
  <si>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</si>
  <si>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</si>
  <si>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</si>
  <si>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</si>
  <si>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</si>
  <si>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</si>
  <si>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</si>
  <si>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</si>
  <si>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</si>
  <si>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</si>
  <si>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</si>
  <si>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</si>
  <si>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</si>
  <si>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</si>
  <si>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</si>
  <si>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</si>
  <si>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</si>
  <si>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</si>
  <si>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</si>
  <si>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</si>
  <si>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</si>
  <si>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</si>
  <si>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</si>
  <si>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</si>
  <si>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</si>
  <si>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</si>
  <si>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</si>
  <si>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</si>
  <si>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</si>
  <si>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</si>
  <si>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</si>
  <si>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</si>
  <si>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</si>
  <si>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</si>
  <si>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</si>
  <si>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</si>
  <si>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</si>
  <si>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</si>
  <si>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</si>
  <si>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</si>
  <si>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</si>
  <si>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</si>
  <si>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</si>
  <si>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</si>
  <si>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</si>
  <si>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</si>
  <si>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</si>
  <si>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</si>
  <si>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</si>
  <si>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</si>
  <si>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</si>
  <si>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</si>
  <si>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</si>
  <si>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</si>
  <si>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</si>
  <si>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</si>
  <si>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</si>
  <si>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</si>
  <si>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</si>
  <si>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</si>
  <si>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</si>
  <si>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</si>
  <si>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</si>
  <si>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</si>
  <si>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</si>
  <si>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</si>
  <si>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</si>
  <si>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</si>
  <si>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</si>
  <si>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</si>
  <si>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</si>
  <si>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</si>
  <si>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</si>
  <si>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</si>
  <si>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</si>
  <si>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</si>
  <si>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</si>
  <si>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</si>
  <si>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</si>
  <si>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</si>
  <si>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</si>
  <si>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</si>
  <si>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</si>
  <si>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</si>
  <si>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</si>
  <si>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</si>
  <si>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</si>
  <si>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</si>
  <si>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</si>
  <si>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</si>
  <si>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</si>
  <si>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</si>
  <si>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</si>
  <si>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</si>
  <si>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</si>
  <si>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</si>
  <si>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</si>
  <si>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</si>
  <si>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</si>
  <si>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</si>
  <si>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</si>
  <si>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</si>
  <si>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</si>
  <si>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</si>
  <si>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</si>
  <si>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</si>
  <si>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</si>
  <si>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</si>
  <si>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</si>
  <si>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</si>
  <si>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</si>
  <si>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</si>
  <si>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</si>
  <si>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</si>
  <si>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</si>
  <si>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</si>
  <si>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</si>
  <si>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</si>
  <si>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</si>
  <si>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</si>
  <si>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</si>
  <si>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</si>
  <si>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</si>
  <si>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</si>
  <si>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</si>
  <si>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</si>
  <si>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</si>
  <si>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</si>
  <si>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</si>
  <si>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</si>
  <si>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</si>
  <si>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</si>
  <si>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</si>
  <si>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</si>
  <si>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</si>
  <si>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</si>
  <si>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</si>
  <si>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</si>
  <si>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</si>
  <si>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</si>
  <si>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</si>
  <si>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</si>
  <si>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</si>
  <si>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</si>
  <si>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</si>
  <si>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</si>
  <si>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</si>
  <si>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</si>
  <si>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</si>
  <si>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</si>
  <si>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</si>
  <si>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</si>
  <si>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</si>
  <si>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</si>
  <si>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</si>
  <si>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</si>
  <si>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</si>
  <si>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</si>
  <si>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</si>
  <si>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</si>
  <si>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</si>
  <si>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</si>
  <si>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</si>
  <si>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</si>
  <si>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</si>
  <si>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</si>
  <si>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</si>
  <si>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</si>
  <si>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</si>
  <si>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</si>
  <si>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</si>
  <si>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</si>
  <si>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</si>
  <si>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</si>
  <si>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</si>
  <si>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</si>
  <si>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</si>
  <si>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</si>
  <si>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</si>
  <si>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</si>
  <si>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</si>
  <si>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</si>
  <si>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</si>
  <si>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</si>
  <si>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</si>
  <si>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</si>
  <si>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</si>
  <si>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</si>
  <si>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</si>
  <si>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</si>
  <si>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</si>
  <si>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</si>
  <si>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</si>
  <si>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</si>
  <si>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</si>
  <si>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</si>
  <si>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</si>
  <si>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</si>
  <si>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</si>
  <si>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</si>
  <si>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</si>
  <si>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</si>
  <si>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</si>
  <si>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</si>
  <si>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</si>
  <si>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</si>
  <si>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</si>
  <si>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</si>
  <si>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</si>
  <si>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</si>
  <si>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</si>
  <si>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</si>
  <si>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</si>
  <si>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</si>
  <si>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</si>
  <si>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</si>
  <si>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</si>
  <si>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</si>
  <si>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</si>
  <si>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</si>
  <si>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</si>
  <si>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</si>
  <si>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</si>
  <si>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</si>
  <si>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</si>
  <si>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</si>
  <si>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</si>
  <si>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</si>
  <si>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</si>
  <si>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</si>
  <si>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</si>
  <si>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</si>
  <si>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</si>
  <si>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</si>
  <si>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</si>
  <si>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</si>
  <si>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</si>
  <si>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</si>
  <si>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</si>
  <si>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</si>
  <si>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</si>
  <si>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</si>
  <si>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</si>
  <si>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</si>
  <si>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</si>
  <si>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</si>
  <si>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</si>
  <si>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</si>
  <si>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</si>
  <si>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</si>
  <si>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</si>
  <si>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</si>
  <si>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</si>
  <si>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</si>
  <si>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</si>
  <si>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</si>
  <si>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</si>
  <si>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</si>
  <si>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</si>
  <si>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</si>
  <si>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</si>
  <si>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</si>
  <si>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</si>
  <si>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</si>
  <si>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</si>
  <si>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</si>
  <si>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</si>
  <si>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</si>
  <si>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</si>
  <si>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</si>
  <si>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</si>
  <si>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</si>
  <si>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</si>
  <si>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</si>
  <si>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</si>
  <si>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</si>
  <si>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</si>
  <si>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</si>
  <si>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</si>
  <si>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</si>
  <si>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</si>
  <si>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</si>
  <si>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</si>
  <si>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</si>
  <si>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</si>
  <si>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</si>
  <si>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</si>
  <si>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</si>
  <si>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</si>
  <si>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</si>
  <si>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</si>
  <si>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</si>
  <si>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</si>
  <si>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</si>
  <si>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</si>
  <si>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</si>
  <si>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</si>
  <si>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</si>
  <si>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</si>
  <si>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</si>
  <si>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</si>
  <si>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</si>
  <si>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</si>
  <si>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</si>
  <si>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</si>
  <si>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</si>
  <si>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</si>
  <si>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</si>
  <si>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</si>
  <si>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</si>
  <si>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</si>
  <si>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</si>
  <si>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</si>
  <si>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</si>
  <si>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</si>
  <si>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</si>
  <si>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</si>
  <si>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</si>
  <si>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</si>
  <si>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</si>
  <si>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</si>
  <si>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</si>
  <si>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</si>
  <si>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</si>
  <si>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</si>
  <si>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</si>
  <si>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</si>
  <si>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</si>
  <si>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</si>
  <si>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</si>
  <si>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</si>
  <si>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</si>
  <si>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</si>
  <si>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</si>
  <si>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</si>
  <si>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</si>
  <si>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</si>
  <si>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</si>
  <si>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</si>
  <si>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</si>
  <si>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</si>
  <si>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</si>
  <si>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</si>
  <si>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</si>
  <si>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</si>
  <si>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</si>
  <si>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</si>
  <si>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</si>
  <si>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</si>
  <si>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</si>
  <si>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</si>
  <si>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</si>
  <si>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</si>
  <si>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</si>
  <si>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</si>
  <si>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</si>
  <si>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</si>
  <si>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</si>
  <si>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</si>
  <si>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</si>
  <si>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</si>
  <si>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</si>
  <si>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</si>
  <si>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</si>
  <si>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</si>
  <si>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</si>
  <si>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</si>
  <si>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</si>
  <si>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</si>
  <si>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</si>
  <si>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</si>
  <si>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</si>
  <si>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</si>
  <si>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</si>
  <si>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</si>
  <si>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</si>
  <si>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</si>
  <si>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</si>
  <si>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</si>
  <si>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</si>
  <si>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</si>
  <si>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</si>
  <si>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</si>
  <si>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</si>
  <si>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</si>
  <si>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</si>
  <si>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</si>
  <si>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</si>
  <si>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</si>
  <si>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</si>
  <si>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</si>
  <si>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</si>
  <si>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</si>
  <si>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</si>
  <si>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</si>
  <si>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</si>
  <si>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</si>
  <si>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</si>
  <si>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</si>
  <si>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</si>
  <si>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</si>
  <si>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</si>
  <si>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</si>
  <si>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</si>
  <si>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</si>
  <si>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</si>
  <si>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</si>
  <si>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</si>
  <si>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</si>
  <si>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</si>
  <si>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</si>
  <si>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</si>
  <si>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</si>
  <si>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</si>
  <si>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</si>
  <si>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</si>
  <si>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</si>
  <si>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</si>
  <si>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</si>
  <si>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</si>
  <si>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</si>
  <si>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</si>
  <si>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</si>
  <si>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</si>
  <si>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</si>
  <si>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</si>
  <si>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</si>
  <si>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</si>
  <si>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</si>
  <si>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</si>
  <si>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</si>
  <si>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</si>
  <si>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</si>
  <si>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</si>
  <si>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</si>
  <si>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</si>
  <si>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</si>
  <si>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</si>
  <si>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</si>
  <si>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</si>
  <si>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</si>
  <si>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</si>
  <si>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</si>
  <si>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</si>
  <si>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</si>
  <si>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</si>
  <si>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</si>
  <si>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</si>
  <si>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</si>
  <si>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</si>
  <si>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</si>
  <si>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</si>
  <si>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</si>
  <si>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</si>
  <si>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</si>
  <si>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</si>
  <si>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</si>
  <si>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</si>
  <si>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</si>
  <si>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</si>
  <si>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</si>
  <si>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</si>
  <si>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</si>
  <si>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</si>
  <si>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</si>
  <si>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</si>
  <si>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</si>
  <si>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</si>
  <si>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</si>
  <si>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</si>
  <si>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</si>
  <si>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</si>
  <si>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</si>
  <si>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</si>
  <si>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</si>
  <si>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</si>
  <si>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</si>
  <si>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</si>
  <si>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</si>
  <si>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</si>
  <si>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</si>
  <si>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</si>
  <si>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</si>
  <si>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</si>
  <si>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</si>
  <si>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</si>
  <si>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</si>
  <si>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</si>
  <si>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</si>
  <si>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</si>
  <si>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</si>
  <si>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</si>
  <si>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</si>
  <si>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</si>
  <si>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</si>
  <si>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</si>
  <si>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</si>
  <si>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</si>
  <si>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</si>
  <si>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</si>
  <si>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</si>
  <si>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</si>
  <si>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</si>
  <si>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</si>
  <si>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</si>
  <si>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</si>
  <si>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</si>
  <si>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</si>
  <si>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</si>
  <si>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</si>
  <si>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</si>
  <si>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</si>
  <si>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</si>
  <si>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</si>
  <si>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</si>
  <si>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</si>
  <si>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</si>
  <si>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</si>
  <si>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</si>
  <si>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</si>
  <si>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</si>
  <si>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</si>
  <si>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</si>
  <si>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</si>
  <si>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</si>
  <si>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</si>
  <si>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</si>
  <si>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</si>
  <si>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</si>
  <si>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</si>
  <si>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</si>
  <si>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</si>
  <si>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</si>
  <si>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</si>
  <si>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</si>
  <si>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</si>
  <si>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</si>
  <si>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</si>
  <si>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</si>
  <si>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</si>
  <si>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</si>
  <si>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</si>
  <si>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</si>
  <si>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</si>
  <si>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</si>
  <si>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</si>
  <si>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</si>
  <si>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</si>
  <si>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</si>
  <si>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</si>
  <si>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</si>
  <si>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</si>
  <si>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</si>
  <si>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</si>
  <si>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</si>
  <si>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</si>
  <si>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</si>
  <si>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</si>
  <si>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</si>
  <si>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</si>
  <si>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</si>
  <si>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</si>
  <si>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</si>
  <si>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</si>
  <si>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</si>
  <si>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</si>
  <si>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</si>
  <si>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</si>
  <si>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</si>
  <si>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</si>
  <si>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</si>
  <si>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</si>
  <si>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</si>
  <si>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</si>
  <si>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</si>
  <si>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</si>
  <si>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</si>
  <si>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</si>
  <si>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</si>
  <si>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</si>
  <si>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</si>
  <si>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</si>
  <si>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</si>
  <si>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</si>
  <si>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</si>
  <si>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</si>
  <si>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</si>
  <si>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</si>
  <si>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</si>
  <si>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</si>
  <si>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</si>
  <si>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</si>
  <si>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</si>
  <si>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</si>
  <si>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</si>
  <si>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</si>
  <si>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</si>
  <si>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</si>
  <si>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</si>
  <si>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</si>
  <si>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</si>
  <si>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</si>
  <si>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</si>
  <si>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</si>
  <si>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</si>
  <si>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</si>
  <si>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</si>
  <si>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</si>
  <si>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</si>
  <si>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</si>
  <si>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</si>
  <si>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</si>
  <si>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</si>
  <si>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</si>
  <si>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</si>
  <si>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</si>
  <si>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</si>
  <si>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</si>
  <si>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</si>
  <si>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</si>
  <si>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</si>
  <si>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</si>
  <si>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</si>
  <si>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</si>
  <si>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</si>
  <si>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</si>
  <si>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</si>
  <si>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</si>
  <si>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</si>
  <si>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</si>
  <si>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</si>
  <si>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</si>
  <si>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</si>
  <si>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</si>
  <si>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</si>
  <si>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</si>
  <si>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</si>
  <si>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</si>
  <si>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</si>
  <si>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</si>
  <si>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</si>
  <si>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</si>
  <si>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</si>
  <si>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</si>
  <si>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</si>
  <si>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</si>
  <si>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</si>
  <si>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</si>
  <si>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</si>
  <si>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</si>
  <si>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</si>
  <si>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</si>
  <si>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</si>
  <si>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</si>
  <si>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</si>
  <si>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</si>
  <si>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</si>
  <si>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</si>
  <si>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</si>
  <si>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</si>
  <si>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</si>
  <si>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</si>
  <si>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</si>
  <si>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</si>
  <si>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</si>
  <si>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</si>
  <si>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</si>
  <si>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</si>
  <si>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</si>
  <si>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</si>
  <si>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</si>
  <si>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</si>
  <si>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</si>
  <si>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</si>
  <si>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</si>
  <si>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</si>
  <si>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</si>
  <si>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</si>
  <si>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</si>
  <si>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</si>
  <si>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</si>
  <si>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</si>
  <si>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</si>
  <si>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</si>
  <si>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</si>
  <si>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</si>
  <si>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</si>
  <si>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</si>
  <si>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</si>
  <si>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</si>
  <si>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</si>
  <si>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</si>
  <si>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</si>
  <si>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</si>
  <si>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</si>
  <si>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</si>
  <si>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</si>
  <si>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</si>
  <si>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</si>
  <si>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</si>
  <si>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</si>
  <si>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</si>
  <si>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</si>
  <si>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</si>
  <si>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</si>
  <si>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</si>
  <si>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</si>
  <si>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</si>
  <si>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</si>
  <si>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</si>
  <si>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</si>
  <si>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</si>
  <si>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</si>
  <si>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</si>
  <si>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</si>
  <si>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</si>
  <si>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</si>
  <si>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</si>
  <si>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</si>
  <si>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</si>
  <si>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</si>
  <si>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</si>
  <si>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</si>
  <si>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</si>
  <si>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</si>
  <si>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</si>
  <si>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</si>
  <si>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</si>
  <si>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</si>
  <si>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</si>
  <si>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</si>
  <si>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</si>
  <si>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</si>
  <si>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</si>
  <si>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</si>
  <si>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</si>
  <si>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</si>
  <si>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</si>
  <si>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</si>
  <si>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</si>
  <si>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</si>
  <si>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</si>
  <si>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</si>
  <si>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</si>
  <si>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</si>
  <si>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</si>
  <si>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</si>
  <si>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</si>
  <si>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</si>
  <si>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</si>
  <si>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</si>
  <si>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</si>
  <si>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</si>
  <si>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</si>
  <si>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</si>
  <si>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</si>
  <si>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</si>
  <si>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</si>
  <si>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</si>
  <si>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</si>
  <si>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</si>
  <si>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</si>
  <si>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</si>
  <si>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</si>
  <si>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</si>
  <si>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</si>
  <si>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</si>
  <si>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</si>
  <si>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</si>
  <si>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</si>
  <si>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</si>
  <si>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</si>
  <si>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</si>
  <si>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</si>
  <si>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</si>
  <si>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</si>
  <si>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</si>
  <si>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</si>
  <si>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</si>
  <si>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</si>
  <si>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</si>
  <si>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</si>
  <si>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</si>
  <si>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</si>
  <si>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</si>
  <si>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</si>
  <si>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</si>
  <si>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</si>
  <si>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</si>
  <si>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</si>
  <si>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</si>
  <si>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</si>
  <si>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</si>
  <si>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</si>
  <si>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</si>
  <si>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</si>
  <si>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</si>
  <si>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</si>
  <si>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</si>
  <si>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</si>
  <si>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</si>
  <si>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</si>
  <si>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</si>
  <si>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</si>
  <si>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</si>
  <si>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</si>
  <si>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</si>
  <si>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</si>
  <si>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</si>
  <si>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</si>
  <si>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</si>
  <si>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</si>
  <si>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</si>
  <si>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</si>
  <si>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</si>
  <si>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</si>
  <si>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</si>
  <si>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</si>
  <si>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</si>
  <si>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</si>
  <si>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</si>
  <si>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</si>
  <si>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</si>
  <si>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</si>
  <si>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</si>
  <si>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</si>
  <si>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</si>
  <si>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</si>
  <si>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</si>
  <si>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</si>
  <si>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</si>
  <si>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</si>
  <si>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</si>
  <si>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</si>
  <si>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</si>
  <si>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</si>
  <si>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</si>
  <si>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</si>
  <si>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</si>
  <si>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</si>
  <si>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</si>
  <si>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</si>
  <si>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</si>
  <si>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</si>
  <si>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</si>
  <si>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</si>
  <si>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</si>
  <si>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</si>
  <si>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</si>
  <si>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</si>
  <si>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</si>
  <si>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</si>
  <si>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</si>
  <si>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</si>
  <si>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</si>
  <si>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</si>
  <si>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</si>
  <si>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</si>
  <si>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</si>
  <si>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</si>
  <si>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</si>
  <si>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</si>
  <si>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</si>
  <si>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</si>
  <si>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</si>
  <si>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</si>
  <si>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</si>
  <si>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</si>
  <si>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</si>
  <si>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</si>
  <si>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</si>
  <si>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</si>
  <si>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</si>
  <si>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</si>
  <si>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</si>
  <si>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</si>
  <si>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</si>
  <si>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</si>
  <si>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</si>
  <si>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</si>
  <si>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</si>
  <si>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</si>
  <si>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</si>
  <si>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</si>
  <si>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</si>
  <si>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</si>
  <si>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</si>
  <si>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</si>
  <si>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</si>
  <si>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</si>
  <si>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</si>
  <si>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</si>
  <si>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</si>
  <si>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</si>
  <si>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</si>
  <si>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</si>
  <si>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</si>
  <si>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</si>
  <si>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</si>
  <si>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</si>
  <si>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</si>
  <si>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</si>
  <si>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</si>
  <si>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</si>
  <si>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</si>
  <si>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</si>
  <si>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</si>
  <si>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</si>
  <si>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</si>
  <si>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</si>
  <si>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</si>
  <si>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</si>
  <si>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</si>
  <si>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</si>
  <si>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</si>
  <si>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</si>
  <si>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</si>
  <si>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</si>
  <si>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</si>
  <si>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</si>
  <si>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</si>
  <si>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</si>
  <si>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</si>
  <si>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</si>
  <si>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</si>
  <si>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</si>
  <si>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</si>
  <si>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</si>
  <si>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</si>
  <si>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</si>
  <si>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</si>
  <si>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</si>
  <si>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</si>
  <si>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</si>
  <si>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</si>
  <si>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</si>
  <si>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</si>
  <si>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</si>
  <si>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</si>
  <si>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</si>
  <si>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</si>
  <si>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</si>
  <si>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</si>
  <si>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</si>
  <si>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</si>
  <si>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</si>
  <si>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</si>
  <si>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</si>
  <si>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</si>
  <si>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</si>
  <si>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</si>
  <si>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</si>
  <si>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</si>
  <si>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</si>
  <si>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</si>
  <si>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</si>
  <si>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</si>
  <si>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</si>
  <si>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</si>
  <si>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</si>
  <si>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</si>
  <si>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</si>
  <si>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</si>
  <si>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</si>
  <si>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</si>
  <si>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</si>
  <si>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</si>
  <si>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</si>
  <si>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</si>
  <si>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</si>
  <si>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</si>
  <si>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</si>
  <si>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</si>
  <si>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</si>
  <si>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</si>
  <si>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</si>
  <si>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</si>
  <si>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</si>
  <si>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</si>
  <si>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</si>
  <si>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</si>
  <si>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</si>
  <si>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</si>
  <si>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</si>
  <si>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</si>
  <si>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</si>
  <si>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</si>
  <si>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</si>
  <si>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</si>
  <si>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</si>
  <si>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</si>
  <si>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</si>
  <si>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</si>
  <si>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</si>
  <si>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</si>
  <si>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</si>
  <si>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</si>
  <si>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</si>
  <si>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</si>
  <si>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</si>
  <si>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</si>
  <si>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</si>
  <si>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</si>
  <si>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</si>
  <si>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</si>
  <si>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</si>
  <si>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</si>
  <si>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</si>
  <si>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</si>
  <si>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</si>
  <si>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</si>
  <si>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</si>
  <si>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</si>
  <si>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</si>
  <si>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</si>
  <si>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</si>
  <si>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</si>
  <si>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</si>
  <si>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</si>
  <si>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</si>
  <si>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</si>
  <si>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</si>
  <si>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</si>
  <si>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</si>
  <si>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</si>
  <si>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</si>
  <si>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</si>
  <si>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</si>
  <si>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</si>
  <si>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</si>
  <si>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</si>
  <si>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</si>
  <si>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</si>
  <si>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</si>
  <si>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</si>
  <si>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</si>
  <si>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</si>
  <si>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</si>
  <si>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</si>
  <si>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</si>
  <si>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</si>
  <si>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</si>
  <si>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</si>
  <si>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</si>
  <si>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</si>
  <si>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</si>
  <si>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</si>
  <si>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</si>
  <si>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</si>
  <si>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</si>
  <si>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</si>
  <si>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</si>
  <si>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</si>
  <si>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</si>
  <si>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</si>
  <si>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</si>
  <si>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</si>
  <si>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</si>
  <si>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</si>
  <si>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</si>
  <si>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</si>
  <si>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</si>
  <si>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</si>
  <si>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</si>
  <si>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</si>
  <si>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</si>
  <si>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</si>
  <si>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</si>
  <si>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</si>
  <si>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</si>
  <si>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</si>
  <si>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</si>
  <si>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</si>
  <si>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</si>
  <si>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</si>
  <si>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</si>
  <si>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</si>
  <si>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</si>
  <si>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</si>
  <si>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</si>
  <si>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</si>
  <si>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</si>
  <si>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</si>
  <si>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</si>
  <si>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</si>
  <si>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</si>
  <si>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</si>
  <si>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</si>
  <si>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</si>
  <si>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</si>
  <si>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</si>
  <si>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</si>
  <si>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</si>
  <si>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</si>
  <si>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</si>
  <si>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</si>
  <si>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</si>
  <si>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</si>
  <si>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</si>
  <si>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</si>
  <si>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</si>
  <si>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</si>
  <si>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</si>
  <si>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</si>
  <si>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</si>
  <si>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</si>
  <si>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</si>
  <si>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</si>
  <si>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</si>
  <si>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</si>
  <si>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</si>
  <si>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</si>
  <si>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</si>
  <si>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</si>
  <si>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</si>
  <si>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</si>
  <si>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</si>
  <si>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</si>
  <si>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</si>
  <si>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</si>
  <si>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</si>
  <si>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</si>
  <si>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</si>
  <si>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</si>
  <si>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</si>
  <si>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</si>
  <si>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</si>
  <si>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</si>
  <si>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</si>
  <si>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</si>
  <si>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</si>
  <si>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</si>
  <si>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</si>
  <si>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</si>
  <si>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</si>
  <si>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</si>
  <si>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</si>
  <si>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</si>
  <si>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</si>
  <si>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</si>
  <si>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</si>
  <si>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</si>
  <si>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</si>
  <si>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</si>
  <si>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</si>
  <si>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</si>
  <si>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</si>
  <si>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</si>
  <si>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</si>
  <si>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</si>
  <si>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</si>
  <si>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</si>
  <si>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</si>
  <si>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</si>
  <si>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</si>
  <si>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</si>
  <si>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</si>
  <si>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</si>
  <si>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</si>
  <si>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</si>
  <si>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</si>
  <si>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</si>
  <si>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</si>
  <si>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</si>
  <si>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</si>
  <si>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</si>
  <si>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</si>
  <si>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</si>
  <si>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</si>
  <si>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</si>
  <si>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</si>
  <si>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</si>
  <si>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</si>
  <si>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</si>
  <si>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</si>
  <si>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</si>
  <si>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</si>
  <si>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</si>
  <si>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</si>
  <si>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</si>
  <si>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</si>
  <si>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</si>
  <si>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</si>
  <si>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</si>
  <si>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</si>
  <si>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</si>
  <si>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</si>
  <si>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</si>
  <si>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</si>
  <si>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</si>
  <si>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</si>
  <si>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</si>
  <si>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</si>
  <si>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</si>
  <si>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</si>
  <si>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</si>
  <si>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</si>
  <si>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</si>
  <si>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</si>
  <si>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</si>
  <si>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</si>
  <si>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</si>
  <si>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</si>
  <si>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</si>
  <si>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</si>
  <si>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</si>
  <si>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</si>
  <si>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</si>
  <si>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</si>
  <si>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</si>
  <si>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</si>
  <si>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</si>
  <si>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</si>
  <si>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</si>
  <si>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</si>
  <si>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</si>
  <si>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</si>
  <si>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</si>
  <si>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</si>
  <si>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</si>
  <si>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</si>
  <si>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</si>
  <si>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</si>
  <si>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</si>
  <si>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</si>
  <si>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</si>
  <si>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</si>
  <si>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</si>
  <si>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</si>
  <si>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</si>
  <si>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</si>
  <si>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</si>
  <si>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</si>
  <si>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</si>
  <si>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</si>
  <si>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</si>
  <si>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</si>
  <si>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</si>
  <si>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</si>
  <si>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</si>
  <si>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</si>
  <si>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</si>
  <si>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</si>
  <si>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</si>
  <si>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</si>
  <si>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</si>
  <si>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</si>
  <si>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</si>
  <si>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</si>
  <si>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</si>
  <si>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</si>
  <si>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</si>
  <si>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</si>
  <si>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</si>
  <si>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</si>
  <si>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</si>
  <si>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</si>
  <si>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</si>
  <si>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</si>
  <si>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</si>
  <si>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</si>
  <si>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</si>
  <si>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</si>
  <si>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</si>
  <si>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</si>
  <si>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</si>
  <si>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</si>
  <si>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</si>
  <si>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</si>
  <si>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</si>
  <si>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</si>
  <si>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</si>
  <si>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</si>
  <si>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</si>
  <si>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</si>
  <si>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</si>
  <si>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</si>
  <si>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</si>
  <si>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</si>
  <si>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</si>
  <si>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</si>
  <si>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</si>
  <si>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</si>
  <si>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</si>
  <si>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</si>
  <si>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</si>
  <si>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</si>
  <si>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</si>
  <si>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</si>
  <si>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</si>
  <si>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</si>
  <si>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</si>
  <si>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</si>
  <si>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</si>
  <si>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</si>
  <si>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</si>
  <si>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</si>
  <si>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</si>
  <si>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</si>
  <si>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</si>
  <si>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</si>
  <si>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</si>
  <si>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</si>
  <si>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</si>
  <si>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</si>
  <si>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</si>
  <si>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</si>
  <si>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</si>
  <si>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</si>
  <si>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</si>
  <si>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</si>
  <si>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</si>
  <si>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</si>
  <si>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</si>
  <si>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</si>
  <si>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</si>
  <si>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</si>
  <si>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</si>
  <si>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</si>
  <si>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</si>
  <si>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</si>
  <si>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</si>
  <si>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</si>
  <si>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</si>
  <si>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</si>
  <si>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</si>
  <si>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</si>
  <si>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</si>
  <si>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</si>
  <si>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</si>
  <si>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</si>
  <si>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</si>
  <si>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</si>
  <si>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</si>
  <si>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</si>
  <si>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</si>
  <si>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</si>
  <si>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</si>
  <si>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</si>
  <si>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</si>
  <si>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</si>
  <si>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</si>
  <si>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</si>
  <si>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</si>
  <si>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</si>
  <si>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</si>
  <si>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</si>
  <si>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</si>
  <si>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</si>
  <si>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</si>
  <si>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</si>
  <si>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</si>
  <si>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</si>
  <si>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</si>
  <si>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</si>
  <si>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</si>
  <si>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</si>
  <si>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</si>
  <si>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</si>
  <si>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</si>
  <si>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</si>
  <si>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</si>
  <si>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</si>
  <si>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</si>
  <si>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</si>
  <si>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</si>
  <si>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</si>
  <si>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</si>
  <si>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</si>
  <si>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</si>
  <si>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</si>
  <si>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</si>
  <si>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</si>
  <si>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</si>
  <si>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</si>
  <si>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</si>
  <si>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</si>
  <si>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</si>
  <si>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</si>
  <si>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</si>
  <si>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</si>
  <si>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</si>
  <si>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</si>
  <si>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</si>
  <si>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</si>
  <si>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</si>
  <si>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</si>
  <si>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</si>
  <si>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</si>
  <si>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</si>
  <si>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</si>
  <si>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</si>
  <si>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</si>
  <si>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</si>
  <si>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</si>
  <si>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</si>
  <si>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</si>
  <si>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</si>
  <si>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</si>
  <si>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</si>
  <si>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</si>
  <si>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</si>
  <si>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</si>
  <si>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</si>
  <si>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</si>
  <si>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</si>
  <si>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</si>
  <si>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</si>
  <si>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</si>
  <si>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</si>
  <si>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</si>
  <si>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</si>
  <si>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</si>
  <si>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</si>
  <si>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</si>
  <si>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</si>
  <si>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</si>
  <si>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</si>
  <si>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</si>
  <si>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</si>
  <si>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</si>
  <si>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</si>
  <si>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</si>
  <si>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</si>
  <si>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</si>
  <si>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</si>
  <si>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</si>
  <si>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</si>
  <si>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</si>
  <si>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</si>
  <si>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</si>
  <si>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</si>
  <si>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</si>
  <si>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</si>
  <si>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</si>
  <si>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</si>
  <si>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</si>
  <si>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</si>
  <si>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</si>
  <si>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</si>
  <si>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</si>
  <si>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</si>
  <si>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</si>
  <si>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</si>
  <si>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</si>
  <si>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</si>
  <si>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</si>
  <si>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</si>
  <si>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</si>
  <si>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</si>
  <si>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</si>
  <si>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</si>
  <si>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</si>
  <si>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</si>
  <si>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</si>
  <si>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</si>
  <si>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</si>
  <si>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</si>
  <si>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</si>
  <si>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</si>
  <si>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</si>
  <si>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</si>
  <si>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</si>
  <si>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</si>
  <si>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</si>
  <si>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</si>
  <si>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</si>
  <si>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</si>
  <si>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</si>
  <si>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</si>
  <si>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</si>
  <si>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</si>
  <si>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</si>
  <si>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</si>
  <si>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</si>
  <si>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</si>
  <si>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</si>
  <si>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</si>
  <si>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</si>
  <si>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</si>
  <si>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</si>
  <si>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</si>
  <si>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</si>
  <si>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</si>
  <si>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</si>
  <si>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</si>
  <si>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</si>
  <si>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</si>
  <si>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</si>
  <si>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</si>
  <si>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</si>
  <si>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</si>
  <si>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</si>
  <si>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</si>
  <si>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</si>
  <si>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</si>
  <si>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</si>
  <si>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</si>
  <si>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</si>
  <si>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</si>
  <si>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</si>
  <si>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</si>
  <si>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</si>
  <si>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</si>
  <si>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</si>
  <si>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</si>
  <si>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</si>
  <si>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</si>
  <si>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</si>
  <si>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</si>
  <si>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</si>
  <si>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</si>
  <si>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</si>
  <si>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</si>
  <si>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</si>
  <si>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</si>
  <si>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</si>
  <si>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</si>
  <si>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</si>
  <si>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</si>
  <si>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</si>
  <si>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</si>
  <si>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</si>
  <si>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</si>
  <si>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</si>
  <si>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</si>
  <si>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</si>
  <si>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</si>
  <si>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</si>
  <si>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</si>
  <si>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</si>
  <si>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</si>
  <si>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</si>
  <si>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</si>
  <si>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</si>
  <si>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</si>
  <si>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</si>
  <si>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</si>
  <si>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</si>
  <si>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</si>
  <si>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</si>
  <si>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</si>
  <si>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</si>
  <si>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</si>
  <si>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</si>
  <si>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</si>
  <si>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</si>
  <si>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</si>
  <si>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</si>
  <si>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</si>
  <si>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</si>
  <si>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</si>
  <si>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</si>
  <si>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</si>
  <si>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</si>
  <si>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</si>
  <si>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</si>
  <si>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</si>
  <si>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</si>
  <si>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</si>
  <si>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</si>
  <si>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</si>
  <si>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</si>
  <si>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</si>
  <si>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</si>
  <si>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</si>
  <si>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</si>
  <si>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</si>
  <si>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</si>
  <si>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</si>
  <si>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</si>
  <si>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</si>
  <si>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</si>
  <si>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</si>
  <si>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</si>
  <si>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</si>
  <si>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</si>
  <si>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</si>
  <si>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</si>
  <si>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</si>
  <si>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</si>
  <si>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</si>
  <si>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</si>
  <si>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</si>
  <si>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</si>
  <si>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</si>
  <si>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</si>
  <si>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</si>
  <si>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</si>
  <si>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</si>
  <si>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</si>
  <si>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</si>
  <si>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</si>
  <si>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</si>
  <si>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</si>
  <si>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</si>
  <si>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</si>
  <si>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</si>
  <si>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</si>
  <si>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</si>
  <si>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</si>
  <si>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</si>
  <si>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</si>
  <si>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</si>
  <si>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</si>
  <si>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</si>
  <si>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</si>
  <si>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</si>
  <si>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</si>
  <si>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</si>
  <si>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</si>
  <si>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</si>
  <si>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</si>
  <si>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</si>
  <si>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</si>
  <si>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</si>
  <si>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</si>
  <si>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</si>
  <si>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</si>
  <si>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</si>
  <si>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</si>
  <si>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</si>
  <si>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</si>
  <si>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</si>
  <si>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</si>
  <si>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</si>
  <si>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</si>
  <si>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</si>
  <si>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</si>
  <si>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</si>
  <si>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</si>
  <si>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</si>
  <si>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</si>
  <si>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</si>
  <si>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</si>
  <si>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</si>
  <si>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</si>
  <si>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</si>
  <si>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</si>
  <si>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</si>
  <si>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</si>
  <si>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</si>
  <si>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</si>
  <si>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</si>
  <si>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</si>
  <si>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</si>
  <si>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</si>
  <si>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</si>
  <si>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</si>
  <si>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</si>
  <si>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</si>
  <si>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</si>
  <si>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</si>
  <si>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</si>
  <si>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</si>
  <si>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</si>
  <si>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</si>
  <si>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</si>
  <si>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</si>
  <si>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</si>
  <si>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</si>
  <si>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</si>
  <si>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</si>
  <si>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</si>
  <si>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</si>
  <si>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</si>
  <si>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</si>
  <si>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</si>
  <si>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</si>
  <si>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</si>
  <si>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</si>
  <si>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</si>
  <si>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</si>
  <si>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</si>
  <si>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</si>
  <si>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</si>
  <si>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</si>
  <si>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</si>
  <si>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</si>
  <si>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</si>
  <si>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</si>
  <si>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</si>
  <si>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</si>
  <si>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</si>
  <si>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</si>
  <si>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</si>
  <si>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</si>
  <si>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</si>
  <si>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</si>
  <si>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</si>
  <si>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</si>
  <si>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</si>
  <si>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</si>
  <si>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</si>
  <si>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</si>
  <si>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</si>
  <si>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</si>
  <si>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</si>
  <si>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</si>
  <si>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</si>
  <si>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</si>
  <si>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</si>
  <si>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</si>
  <si>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</si>
  <si>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</si>
  <si>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</si>
  <si>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</si>
  <si>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</si>
  <si>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</si>
  <si>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</si>
  <si>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</si>
  <si>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</si>
  <si>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</si>
  <si>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</si>
  <si>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</si>
  <si>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</si>
  <si>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</si>
  <si>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</si>
  <si>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</si>
  <si>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</si>
  <si>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</si>
  <si>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</si>
  <si>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</si>
  <si>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</si>
  <si>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</si>
  <si>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</si>
  <si>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</si>
  <si>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</si>
  <si>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</si>
  <si>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</si>
  <si>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</si>
  <si>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</si>
  <si>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</si>
  <si>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</si>
  <si>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</si>
  <si>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</si>
  <si>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</si>
  <si>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</si>
  <si>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</si>
  <si>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</si>
  <si>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</si>
  <si>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</si>
  <si>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</si>
  <si>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</si>
  <si>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</si>
  <si>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</si>
  <si>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</si>
  <si>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</si>
  <si>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</si>
  <si>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</si>
  <si>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</si>
  <si>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</si>
  <si>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</si>
  <si>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</si>
  <si>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</si>
  <si>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</si>
  <si>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</si>
  <si>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</si>
  <si>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</si>
  <si>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</si>
  <si>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</si>
  <si>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</si>
  <si>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</si>
  <si>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</si>
  <si>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</si>
  <si>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</si>
  <si>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</si>
  <si>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</si>
  <si>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</si>
  <si>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</si>
  <si>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</si>
  <si>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</si>
  <si>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</si>
  <si>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</si>
  <si>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</si>
  <si>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</si>
  <si>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</si>
  <si>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</si>
  <si>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</si>
  <si>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</si>
  <si>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</si>
  <si>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</si>
  <si>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</si>
  <si>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</si>
  <si>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</si>
  <si>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</si>
  <si>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</si>
  <si>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</si>
  <si>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</si>
  <si>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</si>
  <si>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</si>
  <si>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</si>
  <si>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</si>
  <si>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</si>
  <si>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</si>
  <si>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</si>
  <si>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</si>
  <si>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</si>
  <si>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</si>
  <si>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</si>
  <si>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</si>
  <si>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</si>
  <si>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</si>
  <si>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</si>
  <si>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</si>
  <si>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</si>
  <si>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</si>
  <si>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</si>
  <si>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</si>
  <si>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</si>
  <si>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</si>
  <si>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</si>
  <si>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</si>
  <si>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</si>
  <si>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</si>
  <si>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</si>
  <si>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</si>
  <si>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</si>
  <si>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</si>
  <si>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</si>
  <si>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</si>
  <si>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</si>
  <si>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</si>
  <si>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</si>
  <si>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</si>
  <si>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</si>
  <si>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</si>
  <si>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</si>
  <si>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</si>
  <si>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</si>
  <si>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</si>
  <si>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</si>
  <si>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</si>
  <si>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</si>
  <si>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</si>
  <si>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</si>
  <si>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</si>
  <si>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</si>
  <si>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</si>
  <si>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</si>
  <si>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</si>
  <si>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</si>
  <si>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</si>
  <si>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</si>
  <si>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</si>
  <si>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</si>
  <si>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</si>
  <si>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</si>
  <si>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</si>
  <si>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</si>
  <si>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</si>
  <si>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</si>
  <si>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</si>
  <si>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</si>
  <si>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</si>
  <si>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</si>
  <si>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</si>
  <si>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</si>
  <si>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</si>
  <si>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</si>
  <si>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</si>
  <si>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</si>
  <si>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</si>
  <si>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</si>
  <si>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</si>
  <si>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</si>
  <si>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</si>
  <si>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</si>
  <si>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</si>
  <si>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</si>
  <si>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</si>
  <si>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</si>
  <si>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</si>
  <si>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</si>
  <si>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</si>
  <si>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</si>
  <si>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</si>
  <si>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</si>
  <si>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</si>
  <si>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</si>
  <si>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</si>
  <si>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</si>
  <si>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</si>
  <si>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</si>
  <si>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</si>
  <si>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</si>
  <si>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</si>
  <si>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</si>
  <si>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</si>
  <si>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</si>
  <si>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</si>
  <si>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</si>
  <si>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</si>
  <si>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</si>
  <si>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</si>
  <si>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</si>
  <si>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</si>
  <si>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</si>
  <si>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</si>
  <si>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</si>
  <si>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</si>
  <si>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</si>
  <si>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</si>
  <si>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</si>
  <si>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</si>
  <si>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</si>
  <si>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</si>
  <si>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</si>
  <si>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</si>
  <si>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</si>
  <si>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</si>
  <si>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</si>
  <si>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</si>
  <si>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</si>
  <si>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</si>
  <si>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</si>
  <si>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</si>
  <si>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</si>
  <si>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</si>
  <si>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</si>
  <si>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</si>
  <si>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</si>
  <si>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</si>
  <si>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</si>
  <si>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</si>
  <si>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</si>
  <si>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</si>
  <si>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</si>
  <si>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</si>
  <si>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</si>
  <si>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</si>
  <si>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</si>
  <si>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</si>
  <si>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</si>
  <si>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</si>
  <si>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</si>
  <si>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</si>
  <si>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</si>
  <si>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</si>
  <si>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</si>
  <si>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</si>
  <si>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</si>
  <si>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</si>
  <si>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</si>
  <si>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</si>
  <si>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</si>
  <si>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</si>
  <si>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</si>
  <si>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</si>
  <si>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</si>
  <si>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</si>
  <si>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</si>
  <si>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</si>
  <si>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</si>
  <si>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</si>
  <si>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</si>
  <si>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</si>
  <si>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</si>
  <si>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</si>
  <si>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</si>
  <si>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</si>
  <si>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</si>
  <si>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</si>
  <si>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</si>
  <si>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</si>
  <si>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</si>
  <si>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</si>
  <si>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</si>
  <si>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</si>
  <si>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</si>
  <si>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</si>
  <si>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</si>
  <si>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</si>
  <si>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</si>
  <si>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</si>
  <si>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</si>
  <si>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</si>
  <si>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</si>
  <si>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</si>
  <si>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</si>
  <si>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</si>
  <si>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</si>
  <si>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</si>
  <si>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</si>
  <si>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</si>
  <si>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</si>
  <si>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</si>
  <si>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</si>
  <si>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</si>
  <si>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</si>
  <si>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</si>
  <si>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</si>
  <si>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</si>
  <si>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</si>
  <si>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</si>
  <si>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</si>
  <si>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</si>
  <si>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</si>
  <si>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</si>
  <si>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</si>
  <si>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</si>
  <si>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</si>
  <si>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</si>
  <si>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</si>
  <si>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</si>
  <si>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</si>
  <si>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</si>
  <si>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</si>
  <si>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</si>
  <si>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</si>
  <si>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</si>
  <si>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</si>
  <si>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</si>
  <si>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</si>
  <si>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</si>
  <si>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</si>
  <si>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</si>
  <si>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</si>
  <si>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</si>
  <si>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</si>
  <si>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</si>
  <si>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</si>
  <si>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</si>
  <si>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</si>
  <si>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</si>
  <si>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</si>
  <si>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</si>
  <si>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</si>
  <si>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</si>
  <si>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</si>
  <si>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</si>
  <si>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</si>
  <si>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</si>
  <si>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</si>
  <si>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</si>
  <si>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</si>
  <si>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</si>
  <si>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</si>
  <si>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</si>
  <si>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</si>
  <si>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</si>
  <si>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</si>
  <si>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</si>
  <si>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</si>
  <si>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</si>
  <si>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</si>
  <si>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</si>
  <si>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</si>
  <si>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</si>
  <si>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</si>
  <si>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</si>
  <si>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</si>
  <si>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</si>
  <si>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</si>
  <si>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</si>
  <si>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</si>
  <si>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</si>
  <si>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</si>
  <si>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</si>
  <si>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</si>
  <si>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</si>
  <si>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</si>
  <si>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</si>
  <si>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</si>
  <si>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</si>
  <si>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</si>
  <si>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</si>
  <si>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</si>
  <si>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</si>
  <si>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</si>
  <si>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</si>
  <si>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</si>
  <si>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</si>
  <si>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</si>
  <si>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</si>
  <si>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</si>
  <si>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</si>
  <si>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</si>
  <si>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</si>
  <si>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</si>
  <si>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</si>
  <si>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</si>
  <si>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</si>
  <si>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</si>
  <si>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</si>
  <si>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</si>
  <si>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</si>
  <si>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</si>
  <si>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</si>
  <si>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</si>
  <si>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</si>
  <si>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</si>
  <si>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</si>
  <si>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</si>
  <si>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</si>
  <si>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</si>
  <si>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</si>
  <si>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</si>
  <si>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</si>
  <si>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</si>
  <si>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</si>
  <si>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</si>
  <si>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</si>
  <si>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</si>
  <si>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</si>
  <si>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</si>
  <si>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</si>
  <si>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</si>
  <si>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</si>
  <si>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</si>
  <si>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</si>
  <si>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</si>
  <si>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</si>
  <si>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</si>
  <si>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</si>
  <si>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</si>
  <si>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</si>
  <si>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</si>
  <si>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</si>
  <si>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</si>
  <si>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</si>
  <si>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</si>
  <si>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</si>
  <si>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</si>
  <si>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</si>
  <si>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</si>
  <si>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</si>
  <si>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</si>
  <si>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</si>
  <si>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</si>
  <si>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</si>
  <si>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</si>
  <si>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</si>
  <si>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</si>
  <si>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</si>
  <si>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</si>
  <si>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</si>
  <si>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</si>
  <si>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</si>
  <si>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</si>
  <si>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</si>
  <si>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</si>
  <si>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</si>
  <si>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</si>
  <si>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</si>
  <si>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</si>
  <si>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</si>
  <si>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</si>
  <si>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</si>
  <si>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</si>
  <si>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</si>
  <si>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</si>
  <si>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</si>
  <si>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</si>
  <si>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</si>
  <si>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</si>
  <si>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</si>
  <si>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</si>
  <si>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</si>
  <si>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</si>
  <si>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</si>
  <si>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</si>
  <si>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</si>
  <si>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</si>
  <si>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</si>
  <si>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</si>
  <si>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</si>
  <si>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</si>
  <si>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</si>
  <si>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</si>
  <si>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</si>
  <si>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</si>
  <si>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</si>
  <si>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</si>
  <si>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</si>
  <si>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</si>
  <si>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</si>
  <si>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</si>
  <si>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</si>
  <si>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</si>
  <si>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</si>
  <si>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</si>
  <si>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</si>
  <si>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</si>
  <si>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</si>
  <si>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</si>
  <si>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</si>
  <si>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</si>
  <si>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</si>
  <si>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</si>
  <si>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</si>
  <si>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</si>
  <si>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</si>
  <si>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</si>
  <si>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</si>
  <si>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</si>
  <si>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</si>
  <si>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</si>
  <si>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</si>
  <si>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</si>
  <si>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</si>
  <si>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</si>
  <si>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</si>
  <si>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</si>
  <si>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</si>
  <si>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</si>
  <si>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</si>
  <si>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</si>
  <si>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</si>
  <si>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</si>
  <si>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</si>
  <si>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</si>
  <si>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</si>
  <si>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</si>
  <si>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</si>
  <si>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</si>
  <si>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</si>
  <si>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</si>
  <si>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</si>
  <si>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</si>
  <si>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</si>
  <si>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</si>
  <si>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</si>
  <si>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</si>
  <si>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</si>
  <si>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</si>
  <si>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</si>
  <si>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</si>
  <si>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</si>
  <si>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</si>
  <si>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</si>
  <si>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</si>
  <si>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</si>
  <si>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</si>
  <si>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</si>
  <si>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</si>
  <si>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</si>
  <si>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</si>
  <si>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</si>
  <si>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</si>
  <si>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</si>
  <si>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</si>
  <si>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</si>
  <si>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</si>
  <si>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</si>
  <si>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</si>
  <si>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</si>
  <si>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</si>
  <si>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</si>
  <si>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</si>
  <si>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</si>
  <si>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</si>
  <si>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</si>
  <si>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</si>
  <si>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</si>
  <si>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</si>
  <si>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</si>
  <si>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</si>
  <si>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</si>
  <si>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</si>
  <si>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</si>
  <si>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</si>
  <si>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</si>
  <si>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</si>
  <si>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</si>
  <si>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</si>
  <si>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</si>
  <si>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</si>
  <si>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</si>
  <si>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</si>
  <si>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</si>
  <si>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</si>
  <si>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</si>
  <si>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</si>
  <si>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</si>
  <si>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</si>
  <si>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</si>
  <si>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</si>
  <si>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</si>
  <si>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</si>
  <si>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</si>
  <si>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</si>
  <si>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</si>
  <si>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</si>
  <si>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</si>
  <si>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</si>
  <si>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</si>
  <si>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</si>
  <si>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</si>
  <si>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</si>
  <si>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</si>
  <si>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</si>
  <si>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</si>
  <si>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</si>
  <si>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</si>
  <si>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</si>
  <si>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</si>
  <si>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</si>
  <si>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</si>
  <si>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</si>
  <si>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</si>
  <si>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</si>
  <si>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</si>
  <si>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</si>
  <si>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</si>
  <si>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</si>
  <si>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</si>
  <si>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</si>
  <si>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</si>
  <si>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</si>
  <si>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</si>
  <si>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</si>
  <si>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</si>
  <si>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</si>
  <si>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</si>
  <si>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</si>
  <si>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</si>
  <si>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</si>
  <si>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</si>
  <si>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</si>
  <si>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</si>
  <si>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</si>
  <si>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</si>
  <si>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</si>
  <si>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</si>
  <si>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</si>
  <si>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</si>
  <si>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</si>
  <si>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</si>
  <si>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</si>
  <si>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</si>
  <si>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</si>
  <si>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</si>
  <si>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</si>
  <si>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</si>
  <si>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</si>
  <si>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</si>
  <si>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</si>
  <si>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</si>
  <si>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</si>
  <si>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</si>
  <si>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</si>
  <si>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</si>
  <si>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</si>
  <si>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</si>
  <si>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</si>
  <si>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</si>
  <si>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</si>
  <si>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</si>
  <si>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</si>
  <si>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</si>
  <si>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</si>
  <si>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</si>
  <si>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</si>
  <si>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</si>
  <si>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</si>
  <si>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</si>
  <si>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</si>
  <si>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</si>
  <si>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</si>
  <si>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</si>
  <si>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</si>
  <si>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</si>
  <si>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</si>
  <si>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</si>
  <si>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</si>
  <si>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</si>
  <si>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</si>
  <si>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</si>
  <si>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</si>
  <si>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</si>
  <si>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</si>
  <si>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</si>
  <si>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</si>
  <si>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</si>
  <si>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</si>
  <si>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</si>
  <si>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</si>
  <si>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</si>
  <si>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</si>
  <si>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</si>
  <si>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</si>
  <si>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</si>
  <si>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</si>
  <si>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</si>
  <si>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</si>
  <si>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</si>
  <si>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</si>
  <si>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</si>
  <si>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</si>
  <si>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</si>
  <si>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</si>
  <si>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</si>
  <si>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</si>
  <si>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</si>
  <si>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</si>
  <si>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</si>
  <si>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</si>
  <si>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</si>
  <si>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</si>
  <si>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</si>
  <si>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</si>
  <si>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</si>
  <si>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</si>
  <si>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</si>
  <si>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</si>
  <si>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</si>
  <si>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</si>
  <si>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</si>
  <si>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</si>
  <si>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</si>
  <si>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</si>
  <si>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</si>
  <si>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</si>
  <si>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</si>
  <si>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</si>
  <si>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</si>
  <si>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</si>
  <si>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</si>
  <si>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</si>
  <si>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</si>
  <si>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</si>
  <si>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</si>
  <si>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</si>
  <si>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</si>
  <si>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</si>
  <si>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</si>
  <si>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</si>
  <si>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</si>
  <si>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</si>
  <si>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</si>
  <si>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</si>
  <si>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</si>
  <si>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</si>
  <si>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</si>
  <si>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</si>
  <si>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</si>
  <si>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</si>
  <si>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</si>
  <si>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</si>
  <si>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</si>
  <si>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</si>
  <si>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</si>
  <si>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</si>
  <si>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</si>
  <si>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</si>
  <si>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</si>
  <si>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</si>
  <si>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</si>
  <si>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</si>
  <si>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</si>
  <si>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</si>
  <si>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</si>
  <si>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</si>
  <si>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</si>
  <si>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</si>
  <si>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</si>
  <si>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</si>
  <si>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</si>
  <si>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</si>
  <si>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</si>
  <si>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</si>
  <si>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</si>
  <si>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</si>
  <si>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</si>
  <si>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</si>
  <si>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</si>
  <si>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</si>
  <si>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</si>
  <si>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</si>
  <si>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</si>
  <si>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</si>
  <si>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</si>
  <si>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</si>
  <si>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</si>
  <si>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</si>
  <si>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</si>
  <si>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</si>
  <si>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</si>
  <si>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</si>
  <si>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</si>
  <si>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</si>
  <si>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</si>
  <si>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</si>
  <si>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</si>
  <si>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</si>
  <si>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</si>
  <si>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</si>
  <si>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</si>
  <si>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</si>
  <si>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</si>
  <si>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</si>
  <si>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</si>
  <si>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</si>
  <si>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</si>
  <si>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</si>
  <si>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</si>
  <si>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</si>
  <si>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</si>
  <si>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</si>
  <si>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</si>
  <si>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</si>
  <si>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</si>
  <si>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</si>
  <si>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</si>
  <si>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</si>
  <si>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</si>
  <si>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</si>
  <si>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</si>
  <si>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</si>
  <si>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</si>
  <si>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</si>
  <si>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</si>
  <si>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</si>
  <si>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</si>
  <si>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</si>
  <si>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</si>
  <si>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</si>
  <si>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</si>
  <si>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</si>
  <si>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</si>
  <si>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</si>
  <si>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</si>
  <si>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</si>
  <si>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</si>
  <si>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</si>
  <si>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</si>
  <si>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</si>
  <si>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</si>
  <si>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</si>
  <si>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</si>
  <si>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</si>
  <si>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</si>
  <si>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</si>
  <si>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</si>
  <si>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</si>
  <si>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</si>
  <si>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</si>
  <si>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</si>
  <si>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</si>
  <si>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</si>
  <si>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</si>
  <si>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</si>
  <si>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</si>
  <si>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</si>
  <si>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</si>
  <si>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</si>
  <si>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</si>
  <si>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</si>
  <si>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</si>
  <si>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</si>
  <si>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</si>
  <si>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</si>
  <si>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</si>
  <si>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</si>
  <si>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</si>
  <si>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</si>
  <si>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</si>
  <si>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</si>
  <si>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</si>
  <si>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</si>
  <si>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</si>
  <si>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</si>
  <si>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</si>
  <si>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</si>
  <si>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</si>
  <si>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</si>
  <si>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</si>
  <si>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</si>
  <si>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</si>
  <si>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</si>
  <si>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</si>
  <si>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</si>
  <si>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</si>
  <si>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</si>
  <si>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</si>
  <si>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</si>
  <si>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</si>
  <si>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</si>
  <si>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</si>
  <si>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</si>
  <si>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</si>
  <si>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</si>
  <si>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</si>
  <si>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</si>
  <si>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</si>
  <si>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</si>
  <si>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</si>
  <si>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</si>
  <si>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</si>
  <si>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</si>
  <si>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</si>
  <si>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</si>
  <si>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</si>
  <si>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</si>
  <si>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</si>
  <si>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</si>
  <si>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</si>
  <si>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</si>
  <si>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</si>
  <si>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</si>
  <si>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</si>
  <si>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</si>
  <si>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</si>
  <si>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</si>
  <si>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</si>
  <si>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</si>
  <si>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</si>
  <si>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</si>
  <si>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</si>
  <si>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</si>
  <si>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</si>
  <si>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</si>
  <si>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</si>
  <si>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</si>
  <si>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</si>
  <si>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</si>
  <si>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</si>
  <si>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</si>
  <si>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</si>
  <si>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</si>
  <si>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</si>
  <si>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</si>
  <si>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</si>
  <si>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</si>
  <si>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</si>
  <si>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</si>
  <si>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</si>
  <si>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</si>
  <si>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</si>
  <si>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</si>
  <si>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</si>
  <si>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</si>
  <si>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</si>
  <si>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</si>
  <si>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</si>
  <si>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</si>
  <si>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</si>
  <si>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</si>
  <si>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</si>
  <si>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</si>
  <si>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</si>
  <si>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</si>
  <si>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</si>
  <si>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</si>
  <si>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</si>
  <si>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</si>
  <si>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</si>
  <si>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</si>
  <si>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</si>
  <si>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</si>
  <si>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</si>
  <si>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</si>
  <si>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</si>
  <si>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</si>
  <si>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</si>
  <si>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</si>
  <si>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</si>
  <si>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</si>
  <si>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</si>
  <si>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</si>
  <si>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</si>
  <si>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</si>
  <si>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</si>
  <si>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</si>
  <si>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</si>
  <si>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</si>
  <si>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</si>
  <si>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</si>
  <si>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</si>
  <si>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</si>
  <si>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</si>
  <si>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</si>
  <si>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</si>
  <si>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</si>
  <si>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</si>
  <si>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</si>
  <si>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</si>
  <si>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</si>
  <si>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</si>
  <si>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</si>
  <si>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</si>
  <si>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</si>
  <si>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</si>
  <si>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</si>
  <si>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</si>
  <si>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</si>
  <si>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</si>
  <si>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</si>
  <si>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</si>
  <si>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</si>
  <si>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</si>
  <si>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</si>
  <si>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</si>
  <si>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</si>
  <si>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</si>
  <si>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</si>
  <si>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</si>
  <si>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</si>
  <si>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</si>
  <si>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</si>
  <si>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</si>
  <si>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</si>
  <si>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</si>
  <si>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</si>
  <si>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</si>
  <si>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</si>
  <si>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</si>
  <si>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</si>
  <si>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</si>
  <si>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</si>
  <si>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</si>
  <si>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</si>
  <si>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</si>
  <si>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</si>
  <si>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</si>
  <si>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</si>
  <si>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</si>
  <si>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</si>
  <si>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</si>
  <si>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</si>
  <si>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</si>
  <si>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</si>
  <si>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</si>
  <si>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</si>
  <si>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</si>
  <si>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</si>
  <si>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</si>
  <si>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</si>
  <si>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</si>
  <si>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</si>
  <si>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</si>
  <si>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</si>
  <si>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</si>
  <si>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</si>
  <si>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</si>
  <si>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</si>
  <si>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</si>
  <si>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</si>
  <si>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</si>
  <si>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</si>
  <si>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</si>
  <si>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</si>
  <si>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</si>
  <si>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</si>
  <si>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</si>
  <si>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</si>
  <si>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</si>
  <si>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</si>
  <si>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</si>
  <si>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</si>
  <si>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</si>
  <si>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</si>
  <si>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</si>
  <si>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</si>
  <si>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</si>
  <si>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</si>
  <si>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</si>
  <si>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</si>
  <si>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</si>
  <si>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</si>
  <si>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</si>
  <si>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</si>
  <si>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</si>
  <si>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</si>
  <si>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</si>
  <si>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</si>
  <si>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</si>
  <si>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</si>
  <si>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</si>
  <si>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</si>
  <si>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</si>
  <si>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</si>
  <si>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</si>
  <si>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</si>
  <si>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</si>
  <si>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</si>
  <si>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</si>
  <si>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</si>
  <si>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</si>
  <si>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</si>
  <si>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</si>
  <si>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</si>
  <si>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</si>
  <si>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</si>
  <si>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</si>
  <si>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</si>
  <si>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</si>
  <si>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</si>
  <si>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</si>
  <si>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</si>
  <si>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</si>
  <si>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</si>
  <si>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</si>
  <si>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</si>
  <si>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</si>
  <si>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</si>
  <si>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</si>
  <si>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</si>
  <si>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</si>
  <si>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</si>
  <si>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</si>
  <si>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</si>
  <si>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</si>
  <si>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</si>
  <si>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</si>
  <si>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</si>
  <si>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</si>
  <si>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</si>
  <si>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</si>
  <si>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</si>
  <si>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</si>
  <si>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</si>
  <si>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</si>
  <si>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</si>
  <si>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</si>
  <si>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</si>
  <si>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</si>
  <si>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</si>
  <si>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</si>
  <si>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</si>
  <si>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</si>
  <si>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</si>
  <si>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</si>
  <si>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</si>
  <si>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</si>
  <si>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</si>
  <si>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</si>
  <si>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</si>
  <si>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</si>
  <si>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</si>
  <si>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</si>
  <si>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</si>
  <si>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</si>
  <si>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</si>
  <si>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</si>
  <si>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</si>
  <si>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</si>
  <si>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</si>
  <si>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</si>
  <si>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</si>
  <si>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</si>
  <si>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</si>
  <si>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</si>
  <si>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</si>
  <si>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</si>
  <si>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</si>
  <si>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</si>
  <si>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</si>
  <si>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</si>
  <si>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</si>
  <si>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</si>
  <si>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</si>
  <si>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</si>
  <si>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</si>
  <si>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</si>
  <si>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</si>
  <si>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</si>
  <si>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</si>
  <si>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</si>
  <si>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</si>
  <si>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</si>
  <si>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</si>
  <si>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</si>
  <si>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</si>
  <si>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</si>
  <si>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</si>
  <si>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</si>
  <si>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</si>
  <si>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</si>
  <si>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</si>
  <si>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</si>
  <si>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</si>
  <si>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</si>
  <si>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</si>
  <si>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</si>
  <si>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</si>
  <si>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</si>
  <si>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</si>
  <si>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</si>
  <si>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</si>
  <si>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</si>
  <si>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</si>
  <si>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</si>
  <si>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</si>
  <si>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</si>
  <si>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</si>
  <si>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</si>
  <si>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</si>
  <si>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</si>
  <si>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</si>
  <si>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</si>
  <si>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</si>
  <si>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</si>
  <si>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</si>
  <si>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</si>
  <si>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</si>
  <si>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</si>
  <si>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</si>
  <si>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</si>
  <si>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</si>
  <si>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</si>
  <si>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</si>
  <si>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</si>
  <si>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</si>
  <si>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</si>
  <si>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</si>
  <si>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</si>
  <si>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</si>
  <si>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</si>
  <si>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</si>
  <si>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</si>
  <si>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</si>
  <si>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</si>
  <si>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</si>
  <si>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</si>
  <si>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</si>
  <si>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</si>
  <si>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</si>
  <si>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</si>
  <si>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</si>
  <si>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</si>
  <si>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</si>
  <si>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</si>
  <si>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</si>
  <si>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</si>
  <si>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</si>
  <si>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</si>
  <si>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</si>
  <si>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</si>
  <si>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</si>
  <si>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</si>
  <si>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</si>
  <si>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</si>
  <si>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</si>
  <si>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</si>
  <si>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</si>
  <si>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</si>
  <si>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</si>
  <si>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</si>
  <si>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</si>
  <si>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</si>
  <si>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</si>
  <si>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</si>
  <si>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</si>
  <si>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</si>
  <si>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</si>
  <si>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</si>
  <si>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</si>
  <si>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</si>
  <si>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</si>
  <si>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</si>
  <si>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</si>
  <si>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</si>
  <si>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</si>
  <si>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</si>
  <si>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</si>
  <si>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</si>
  <si>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</si>
  <si>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</si>
  <si>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</si>
  <si>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</si>
  <si>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</si>
  <si>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</si>
  <si>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</si>
  <si>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</si>
  <si>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</si>
  <si>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</si>
  <si>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</si>
  <si>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</si>
  <si>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</si>
  <si>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</si>
  <si>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</si>
  <si>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</si>
  <si>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</si>
  <si>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</si>
  <si>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</si>
  <si>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</si>
  <si>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</si>
  <si>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</si>
  <si>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</si>
  <si>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</si>
  <si>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</si>
  <si>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</si>
  <si>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</si>
  <si>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</si>
  <si>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</si>
  <si>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</si>
  <si>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</si>
  <si>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</si>
  <si>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</si>
  <si>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</si>
  <si>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</si>
  <si>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</si>
  <si>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</si>
  <si>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</si>
  <si>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</si>
  <si>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</si>
  <si>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</si>
  <si>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</si>
  <si>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</si>
  <si>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</si>
  <si>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</si>
  <si>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</si>
  <si>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</si>
  <si>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</si>
  <si>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</si>
  <si>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</si>
  <si>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</si>
  <si>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</si>
  <si>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</si>
  <si>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</si>
  <si>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</si>
  <si>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</si>
  <si>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</si>
  <si>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</si>
  <si>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</si>
  <si>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</si>
  <si>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</si>
  <si>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</si>
  <si>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</si>
  <si>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</si>
  <si>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</si>
  <si>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</si>
  <si>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</si>
  <si>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</si>
  <si>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</si>
  <si>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</si>
  <si>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</si>
  <si>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</si>
  <si>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</si>
  <si>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</si>
  <si>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</si>
  <si>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</si>
  <si>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</si>
  <si>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</si>
  <si>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</si>
  <si>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</si>
  <si>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</si>
  <si>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</si>
  <si>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</si>
  <si>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</si>
  <si>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</si>
  <si>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</si>
  <si>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</si>
  <si>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</si>
  <si>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</si>
  <si>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</si>
  <si>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</si>
  <si>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</si>
  <si>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</si>
  <si>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</si>
  <si>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</si>
  <si>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</si>
  <si>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</si>
  <si>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</si>
  <si>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</si>
  <si>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</si>
  <si>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</si>
  <si>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</si>
  <si>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</si>
  <si>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</si>
  <si>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</si>
  <si>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</si>
  <si>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</si>
  <si>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</si>
  <si>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</si>
  <si>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</si>
  <si>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</si>
  <si>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</si>
  <si>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</si>
  <si>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</si>
  <si>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</si>
  <si>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</si>
  <si>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</si>
  <si>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</si>
  <si>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</si>
  <si>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</si>
  <si>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</si>
  <si>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</si>
  <si>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</si>
  <si>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</si>
  <si>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</si>
  <si>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</si>
  <si>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</si>
  <si>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</si>
  <si>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</si>
  <si>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</si>
  <si>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</si>
  <si>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</si>
  <si>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</si>
  <si>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</si>
  <si>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</si>
  <si>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</si>
  <si>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</si>
  <si>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</si>
  <si>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</si>
  <si>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</si>
  <si>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</si>
  <si>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</si>
  <si>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</si>
  <si>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</si>
  <si>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</si>
  <si>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</si>
  <si>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</si>
  <si>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</si>
  <si>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</si>
  <si>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</si>
  <si>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</si>
  <si>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</si>
  <si>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</si>
  <si>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</si>
  <si>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</si>
  <si>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</si>
  <si>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</si>
  <si>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</si>
  <si>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</si>
  <si>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</si>
  <si>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</si>
  <si>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</si>
  <si>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</si>
  <si>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</si>
  <si>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</si>
  <si>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</si>
  <si>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</si>
  <si>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</si>
  <si>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</si>
  <si>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</si>
  <si>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</si>
  <si>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</si>
  <si>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</si>
  <si>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</si>
  <si>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</si>
  <si>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</si>
  <si>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</si>
  <si>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</si>
  <si>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</si>
  <si>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</si>
  <si>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</si>
  <si>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</si>
  <si>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</si>
  <si>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</si>
  <si>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</si>
  <si>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</si>
  <si>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</si>
  <si>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</si>
  <si>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</si>
  <si>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</si>
  <si>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</si>
  <si>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</si>
  <si>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</si>
  <si>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</si>
  <si>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</si>
  <si>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</si>
  <si>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</si>
  <si>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</si>
  <si>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</si>
  <si>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</si>
  <si>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</si>
  <si>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</si>
  <si>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</si>
  <si>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</si>
  <si>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</si>
  <si>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</si>
  <si>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</si>
  <si>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</si>
  <si>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</si>
  <si>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</si>
  <si>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</si>
  <si>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</si>
  <si>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</si>
  <si>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</si>
  <si>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</si>
  <si>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</si>
  <si>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</si>
  <si>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</si>
  <si>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</si>
  <si>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</si>
  <si>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</si>
  <si>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</si>
  <si>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</si>
  <si>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</si>
  <si>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</si>
  <si>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</si>
  <si>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</si>
  <si>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</si>
  <si>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</si>
  <si>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</si>
  <si>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</si>
  <si>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</si>
  <si>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</si>
  <si>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</si>
  <si>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</si>
  <si>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</si>
  <si>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</si>
  <si>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</si>
  <si>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</si>
  <si>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</si>
  <si>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</si>
  <si>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</si>
  <si>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</si>
  <si>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</si>
  <si>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</si>
  <si>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</si>
  <si>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</si>
  <si>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</si>
  <si>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</si>
  <si>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</si>
  <si>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</si>
  <si>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</si>
  <si>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</si>
  <si>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</si>
  <si>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</si>
  <si>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</si>
  <si>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</si>
  <si>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</si>
  <si>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</si>
  <si>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</si>
  <si>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</si>
  <si>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</si>
  <si>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</si>
  <si>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</si>
  <si>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</si>
  <si>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</si>
  <si>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</si>
  <si>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</si>
  <si>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</si>
  <si>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</si>
  <si>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</si>
  <si>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</si>
  <si>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</si>
  <si>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</si>
  <si>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</si>
  <si>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</si>
  <si>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</si>
  <si>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</si>
  <si>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</si>
  <si>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</si>
  <si>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</si>
  <si>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</si>
  <si>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</si>
  <si>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</si>
  <si>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</si>
  <si>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</si>
  <si>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</si>
  <si>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</si>
  <si>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</si>
  <si>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</si>
  <si>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</si>
  <si>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</si>
  <si>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</si>
  <si>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</si>
  <si>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</si>
  <si>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</si>
  <si>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</si>
  <si>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</si>
  <si>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</si>
  <si>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</si>
  <si>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</si>
  <si>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</si>
  <si>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</si>
  <si>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</si>
  <si>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</si>
  <si>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</si>
  <si>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</si>
  <si>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</si>
  <si>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</si>
  <si>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</si>
  <si>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</si>
  <si>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</si>
  <si>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</si>
  <si>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</si>
  <si>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</si>
  <si>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</si>
  <si>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</si>
  <si>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</si>
  <si>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</si>
  <si>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</si>
  <si>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</si>
  <si>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</si>
  <si>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</si>
  <si>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</si>
  <si>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</si>
  <si>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</si>
  <si>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</si>
  <si>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</si>
  <si>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</si>
  <si>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</si>
  <si>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</si>
  <si>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</si>
  <si>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</si>
  <si>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</si>
  <si>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</si>
  <si>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</si>
  <si>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</si>
  <si>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</si>
  <si>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</si>
  <si>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</si>
  <si>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</si>
  <si>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</si>
  <si>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</si>
  <si>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</si>
  <si>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</si>
  <si>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</si>
  <si>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</si>
  <si>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</si>
  <si>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</si>
  <si>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</si>
  <si>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</si>
  <si>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</si>
  <si>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</si>
  <si>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</si>
  <si>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</si>
  <si>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</si>
  <si>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</si>
  <si>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</si>
  <si>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</si>
  <si>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</si>
  <si>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</si>
  <si>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</si>
  <si>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</si>
  <si>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</si>
  <si>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</si>
  <si>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</si>
  <si>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</si>
  <si>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</si>
  <si>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</si>
  <si>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</si>
  <si>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</si>
  <si>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</si>
  <si>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</si>
  <si>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</si>
  <si>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</si>
  <si>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</si>
  <si>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</si>
  <si>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</si>
  <si>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</si>
  <si>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</si>
  <si>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</si>
  <si>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</si>
  <si>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</si>
  <si>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</si>
  <si>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</si>
  <si>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</si>
  <si>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</si>
  <si>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</si>
  <si>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</si>
  <si>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</si>
  <si>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</si>
  <si>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</si>
  <si>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</si>
  <si>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</si>
  <si>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</si>
  <si>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</si>
  <si>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</si>
  <si>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</si>
  <si>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</si>
  <si>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</si>
  <si>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</si>
  <si>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</si>
  <si>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</si>
  <si>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</si>
  <si>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</si>
  <si>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</si>
  <si>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</si>
  <si>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</si>
  <si>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</si>
  <si>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</si>
  <si>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</si>
  <si>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</si>
  <si>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</si>
  <si>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</si>
  <si>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</si>
  <si>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</si>
  <si>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</si>
  <si>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</si>
  <si>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</si>
  <si>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</si>
  <si>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</si>
  <si>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</si>
  <si>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</si>
  <si>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</si>
  <si>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</si>
  <si>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</si>
  <si>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</si>
  <si>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</si>
  <si>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</si>
  <si>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</si>
  <si>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</si>
  <si>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</si>
  <si>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</si>
  <si>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</si>
  <si>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</si>
  <si>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</si>
  <si>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</si>
  <si>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</si>
  <si>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</si>
  <si>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</si>
  <si>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</si>
  <si>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</si>
  <si>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</si>
  <si>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</si>
  <si>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</si>
  <si>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</si>
  <si>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</si>
  <si>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</si>
  <si>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</si>
  <si>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</si>
  <si>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</si>
  <si>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</si>
  <si>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</si>
  <si>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</si>
  <si>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</si>
  <si>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</si>
  <si>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</si>
  <si>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</si>
  <si>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</si>
  <si>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</si>
  <si>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</si>
  <si>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</si>
  <si>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</si>
  <si>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</si>
  <si>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</si>
  <si>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</si>
  <si>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</si>
  <si>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</si>
  <si>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</si>
  <si>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</si>
  <si>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</si>
  <si>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</si>
  <si>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</si>
  <si>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</si>
  <si>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</si>
  <si>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</si>
  <si>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</si>
  <si>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</si>
  <si>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</si>
  <si>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</si>
  <si>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</si>
  <si>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</si>
  <si>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</si>
  <si>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</si>
  <si>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</si>
  <si>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</si>
  <si>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</si>
  <si>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</si>
  <si>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</si>
  <si>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</si>
  <si>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</si>
  <si>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</si>
  <si>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</si>
  <si>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</si>
  <si>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</si>
  <si>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</si>
  <si>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</si>
  <si>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</si>
  <si>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</si>
  <si>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</si>
  <si>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</si>
  <si>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</si>
  <si>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</si>
  <si>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</si>
  <si>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</si>
  <si>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</si>
  <si>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</si>
  <si>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</si>
  <si>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</si>
  <si>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</si>
  <si>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</si>
  <si>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</si>
  <si>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</si>
  <si>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</si>
  <si>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</si>
  <si>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</si>
  <si>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</si>
  <si>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</si>
  <si>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</si>
  <si>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</si>
  <si>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</si>
  <si>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</si>
  <si>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</si>
  <si>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</si>
  <si>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</si>
  <si>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</si>
  <si>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</si>
  <si>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</si>
  <si>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</si>
  <si>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</si>
  <si>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</si>
  <si>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</si>
  <si>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</si>
  <si>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</si>
  <si>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</si>
  <si>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</si>
  <si>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</si>
  <si>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</si>
  <si>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</si>
  <si>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</si>
  <si>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</si>
  <si>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</si>
  <si>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</si>
  <si>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</si>
  <si>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</si>
  <si>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</si>
  <si>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</si>
  <si>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</si>
  <si>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</si>
  <si>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</si>
  <si>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</si>
  <si>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</si>
  <si>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</si>
  <si>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</si>
  <si>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</si>
  <si>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</si>
  <si>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</si>
  <si>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</si>
  <si>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</si>
  <si>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</si>
  <si>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</si>
  <si>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</si>
  <si>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</si>
  <si>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</si>
  <si>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</si>
  <si>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</si>
  <si>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</si>
  <si>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</si>
  <si>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</si>
  <si>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</si>
  <si>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</si>
  <si>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</si>
  <si>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</si>
  <si>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</si>
  <si>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</si>
  <si>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</si>
  <si>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</si>
  <si>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</si>
  <si>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</si>
  <si>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</si>
  <si>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</si>
  <si>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</si>
  <si>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</si>
  <si>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</si>
  <si>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</si>
  <si>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</si>
  <si>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</si>
  <si>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</si>
  <si>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</si>
  <si>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</si>
  <si>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</si>
  <si>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</si>
  <si>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</si>
  <si>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</si>
  <si>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</si>
  <si>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</si>
  <si>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</si>
  <si>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</si>
  <si>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</si>
  <si>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</si>
  <si>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</si>
  <si>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</si>
  <si>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</si>
  <si>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</si>
  <si>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</si>
  <si>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</si>
  <si>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</si>
  <si>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</si>
  <si>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</si>
  <si>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</si>
  <si>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</si>
  <si>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</si>
  <si>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</si>
  <si>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</si>
  <si>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</si>
  <si>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</si>
  <si>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</si>
  <si>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</si>
  <si>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</si>
  <si>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</si>
  <si>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</si>
  <si>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</si>
  <si>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</si>
  <si>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</si>
  <si>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</si>
  <si>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</si>
  <si>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</si>
  <si>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</si>
  <si>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</si>
  <si>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</si>
  <si>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</si>
  <si>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</si>
  <si>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</si>
  <si>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</si>
  <si>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</si>
  <si>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</si>
  <si>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</si>
  <si>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</si>
  <si>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</si>
  <si>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</si>
  <si>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</si>
  <si>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</si>
  <si>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</si>
  <si>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</si>
  <si>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</si>
  <si>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</si>
  <si>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</si>
  <si>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</si>
  <si>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</si>
  <si>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</si>
  <si>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</si>
  <si>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</si>
  <si>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</si>
  <si>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</si>
  <si>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</si>
  <si>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</si>
  <si>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</si>
  <si>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</si>
  <si>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</si>
  <si>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</si>
  <si>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</si>
  <si>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</si>
  <si>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</si>
  <si>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</si>
  <si>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</si>
  <si>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</si>
  <si>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</si>
  <si>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</si>
  <si>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</si>
  <si>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</si>
  <si>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</si>
  <si>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</si>
  <si>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</si>
  <si>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</si>
  <si>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</si>
  <si>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</si>
  <si>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</si>
  <si>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</si>
  <si>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</si>
  <si>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</si>
  <si>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</si>
  <si>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</si>
  <si>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</si>
  <si>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</si>
  <si>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</si>
  <si>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</si>
  <si>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</si>
  <si>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</si>
  <si>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</si>
  <si>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</si>
  <si>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</si>
  <si>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</si>
  <si>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</si>
  <si>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</si>
  <si>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</si>
  <si>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</si>
  <si>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</si>
  <si>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</si>
  <si>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</si>
  <si>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</si>
  <si>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</si>
  <si>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</si>
  <si>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</si>
  <si>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</si>
  <si>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</si>
  <si>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</si>
  <si>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</si>
  <si>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</si>
  <si>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</si>
  <si>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</si>
  <si>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</si>
  <si>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</si>
  <si>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</si>
  <si>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</si>
  <si>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</si>
  <si>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</si>
  <si>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</si>
  <si>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</si>
  <si>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</si>
  <si>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</si>
  <si>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</si>
  <si>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</si>
  <si>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</si>
  <si>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</si>
  <si>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</si>
  <si>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</si>
  <si>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</si>
  <si>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</si>
  <si>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</si>
  <si>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</si>
  <si>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</si>
  <si>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</si>
  <si>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</si>
  <si>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</si>
  <si>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</si>
  <si>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</si>
  <si>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</si>
  <si>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</si>
  <si>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</si>
  <si>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</si>
  <si>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</si>
  <si>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</si>
  <si>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</si>
  <si>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</si>
  <si>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</si>
  <si>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</si>
  <si>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</si>
  <si>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</si>
  <si>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</si>
  <si>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</si>
  <si>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</si>
  <si>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</si>
  <si>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</si>
  <si>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</si>
  <si>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</si>
  <si>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</si>
  <si>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</si>
  <si>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</si>
  <si>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</si>
  <si>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</si>
  <si>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</si>
  <si>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</si>
  <si>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</si>
  <si>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</si>
  <si>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</si>
  <si>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</si>
  <si>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</si>
  <si>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</si>
  <si>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</si>
  <si>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</si>
  <si>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</si>
  <si>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</si>
  <si>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</si>
  <si>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</si>
  <si>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</si>
  <si>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</si>
  <si>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</si>
  <si>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</si>
  <si>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</si>
  <si>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</si>
  <si>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</si>
  <si>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</si>
  <si>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</si>
  <si>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</si>
  <si>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</si>
  <si>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</si>
  <si>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</si>
  <si>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</si>
  <si>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</si>
  <si>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</si>
  <si>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</si>
  <si>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</si>
  <si>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</si>
  <si>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</si>
  <si>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</si>
  <si>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</si>
  <si>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</si>
  <si>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</si>
  <si>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</si>
  <si>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</si>
  <si>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</si>
  <si>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</si>
  <si>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</si>
  <si>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</si>
  <si>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</si>
  <si>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</si>
  <si>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</si>
  <si>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</si>
  <si>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</si>
  <si>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</si>
  <si>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</si>
  <si>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</si>
  <si>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</si>
  <si>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</si>
  <si>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</si>
  <si>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</si>
  <si>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</si>
  <si>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</si>
  <si>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</si>
  <si>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</si>
  <si>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</si>
  <si>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</si>
  <si>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</si>
  <si>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</si>
  <si>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</si>
  <si>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</si>
  <si>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</si>
  <si>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</si>
  <si>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</si>
  <si>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</si>
  <si>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</si>
  <si>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</si>
  <si>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</si>
  <si>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</si>
  <si>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</si>
  <si>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</si>
  <si>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</si>
  <si>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</si>
  <si>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</si>
  <si>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</si>
  <si>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</si>
  <si>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</si>
  <si>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</si>
  <si>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</si>
  <si>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</si>
  <si>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</si>
  <si>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</si>
  <si>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</si>
  <si>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</si>
  <si>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</si>
  <si>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</si>
  <si>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</si>
  <si>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</si>
  <si>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</si>
  <si>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</si>
  <si>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</si>
  <si>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</si>
  <si>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</si>
  <si>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</si>
  <si>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</si>
  <si>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</si>
  <si>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</si>
  <si>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</si>
  <si>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</si>
  <si>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</si>
  <si>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</si>
  <si>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</si>
  <si>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</si>
  <si>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</si>
  <si>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</si>
  <si>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</si>
  <si>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</si>
  <si>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</si>
  <si>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</si>
  <si>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</si>
  <si>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</si>
  <si>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</si>
  <si>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</si>
  <si>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</si>
  <si>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</si>
  <si>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</si>
  <si>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</si>
  <si>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</si>
  <si>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</si>
  <si>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</si>
  <si>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</si>
  <si>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</si>
  <si>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</si>
  <si>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</si>
  <si>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</si>
  <si>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</si>
  <si>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</si>
  <si>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</si>
  <si>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</si>
  <si>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</si>
  <si>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</si>
  <si>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</si>
  <si>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</si>
  <si>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</si>
  <si>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</si>
  <si>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</si>
  <si>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</si>
  <si>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</si>
  <si>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</si>
  <si>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</si>
  <si>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</si>
  <si>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</si>
  <si>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</si>
  <si>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</si>
  <si>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</si>
  <si>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</si>
  <si>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</si>
  <si>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</si>
  <si>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</si>
  <si>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</si>
  <si>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</si>
  <si>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</si>
  <si>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</si>
  <si>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</si>
  <si>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</si>
  <si>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</si>
  <si>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</si>
  <si>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</si>
  <si>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</si>
  <si>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</si>
  <si>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</si>
  <si>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</si>
  <si>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</si>
  <si>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</si>
  <si>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</si>
  <si>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</si>
  <si>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</si>
  <si>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</si>
  <si>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</si>
  <si>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</si>
  <si>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</si>
  <si>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</si>
  <si>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</si>
  <si>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</si>
  <si>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</si>
  <si>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</si>
  <si>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</si>
  <si>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</si>
  <si>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</si>
  <si>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</si>
  <si>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</si>
  <si>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</si>
  <si>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</si>
  <si>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</si>
  <si>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</si>
  <si>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</si>
  <si>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</si>
  <si>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</si>
  <si>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</si>
  <si>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</si>
  <si>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</si>
  <si>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</si>
  <si>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</si>
  <si>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</si>
  <si>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</si>
  <si>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</si>
  <si>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</si>
  <si>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</si>
  <si>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</si>
  <si>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</si>
  <si>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</si>
  <si>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</si>
  <si>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</si>
  <si>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</si>
  <si>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</si>
  <si>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</si>
  <si>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</si>
  <si>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</si>
  <si>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</si>
  <si>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</si>
  <si>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</si>
  <si>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</si>
  <si>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</si>
  <si>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</si>
  <si>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</si>
  <si>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</si>
  <si>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</si>
  <si>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</si>
  <si>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</si>
  <si>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</si>
  <si>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</si>
  <si>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</si>
  <si>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</si>
  <si>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</si>
  <si>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</si>
  <si>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</si>
  <si>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</si>
  <si>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</si>
  <si>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</si>
  <si>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</si>
  <si>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</si>
  <si>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</si>
  <si>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</si>
  <si>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</si>
  <si>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</si>
  <si>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</si>
  <si>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</si>
  <si>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</si>
  <si>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</si>
  <si>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</si>
  <si>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</si>
  <si>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</si>
  <si>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</si>
  <si>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</si>
  <si>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</si>
  <si>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</si>
  <si>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</si>
  <si>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</si>
  <si>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</si>
  <si>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</si>
  <si>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</si>
  <si>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</si>
  <si>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</si>
  <si>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</si>
  <si>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</si>
  <si>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</si>
  <si>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</si>
  <si>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</si>
  <si>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</si>
  <si>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</si>
  <si>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</si>
  <si>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</si>
  <si>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</si>
  <si>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</si>
  <si>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</si>
  <si>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</si>
  <si>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</si>
  <si>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</si>
  <si>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</si>
  <si>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</si>
  <si>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</si>
  <si>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</si>
  <si>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</si>
  <si>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</si>
  <si>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</si>
  <si>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</si>
  <si>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</si>
  <si>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</si>
  <si>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</si>
  <si>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</si>
  <si>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</si>
  <si>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</si>
  <si>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</si>
  <si>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</si>
  <si>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</si>
  <si>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</si>
  <si>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</si>
  <si>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</si>
  <si>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</si>
  <si>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</si>
  <si>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</si>
  <si>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</si>
  <si>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</si>
  <si>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</si>
  <si>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</si>
  <si>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</si>
  <si>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</si>
  <si>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</si>
  <si>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</si>
  <si>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</si>
  <si>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</si>
  <si>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</si>
  <si>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</si>
  <si>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</si>
  <si>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</si>
  <si>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</si>
  <si>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</si>
  <si>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</si>
  <si>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</si>
  <si>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</si>
  <si>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</si>
  <si>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</si>
  <si>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</si>
  <si>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</si>
  <si>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</si>
  <si>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</si>
  <si>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</si>
  <si>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</si>
  <si>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</si>
  <si>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</si>
  <si>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</si>
  <si>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</si>
  <si>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</si>
  <si>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</si>
  <si>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</si>
  <si>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</si>
  <si>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</si>
  <si>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</si>
  <si>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</si>
  <si>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</si>
  <si>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</si>
  <si>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</si>
  <si>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</si>
  <si>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</si>
  <si>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</si>
  <si>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</si>
  <si>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</si>
  <si>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</si>
  <si>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</si>
  <si>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</si>
  <si>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</si>
  <si>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</si>
  <si>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</si>
  <si>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</si>
  <si>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</si>
  <si>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</si>
  <si>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</si>
  <si>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</si>
  <si>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</si>
  <si>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</si>
  <si>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</si>
  <si>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</si>
  <si>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</si>
  <si>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</si>
  <si>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</si>
  <si>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</si>
  <si>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</si>
  <si>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</si>
  <si>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</si>
  <si>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</si>
  <si>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</si>
  <si>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</si>
  <si>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</si>
  <si>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</si>
  <si>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</si>
  <si>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</si>
  <si>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</si>
  <si>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</si>
  <si>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</si>
  <si>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</si>
  <si>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</si>
  <si>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</si>
  <si>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</si>
  <si>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</si>
  <si>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</si>
  <si>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</si>
  <si>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</si>
  <si>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</si>
  <si>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</si>
  <si>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</si>
  <si>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</si>
  <si>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</si>
  <si>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</si>
  <si>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</si>
  <si>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</si>
  <si>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</si>
  <si>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</si>
  <si>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</si>
  <si>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</si>
  <si>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</si>
  <si>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</si>
  <si>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</si>
  <si>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</si>
  <si>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</si>
  <si>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</si>
  <si>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</si>
  <si>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</si>
  <si>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</si>
  <si>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</si>
  <si>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</si>
  <si>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</si>
  <si>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</si>
  <si>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</si>
  <si>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</si>
  <si>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</si>
  <si>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</si>
  <si>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</si>
  <si>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</si>
  <si>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</si>
  <si>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</si>
  <si>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</si>
  <si>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</si>
  <si>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</si>
  <si>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</si>
  <si>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</si>
  <si>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</si>
  <si>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</si>
  <si>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</si>
  <si>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</si>
  <si>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</si>
  <si>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</si>
  <si>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</si>
  <si>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</si>
  <si>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</si>
  <si>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</si>
  <si>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</si>
  <si>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</si>
  <si>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</si>
  <si>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</si>
  <si>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</si>
  <si>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</si>
  <si>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</si>
  <si>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</si>
  <si>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</si>
  <si>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</si>
  <si>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</si>
  <si>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</si>
  <si>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</si>
  <si>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</si>
  <si>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</si>
  <si>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</si>
  <si>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</si>
  <si>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</si>
  <si>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</si>
  <si>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</si>
  <si>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</si>
  <si>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</si>
  <si>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</si>
  <si>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</si>
  <si>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</si>
  <si>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</si>
  <si>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</si>
  <si>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</si>
  <si>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</si>
  <si>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</si>
  <si>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</si>
  <si>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</si>
  <si>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</si>
  <si>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</si>
  <si>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</si>
  <si>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</si>
  <si>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</si>
  <si>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</si>
  <si>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</si>
  <si>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</si>
  <si>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</si>
  <si>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</si>
  <si>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</si>
  <si>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</si>
  <si>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</si>
  <si>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</si>
  <si>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</si>
  <si>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</si>
  <si>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</si>
  <si>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</si>
  <si>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</si>
  <si>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</si>
  <si>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</si>
  <si>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</si>
  <si>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</si>
  <si>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</si>
  <si>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</si>
  <si>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</si>
  <si>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</si>
  <si>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</si>
  <si>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</si>
  <si>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</si>
  <si>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</si>
  <si>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</si>
  <si>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</si>
  <si>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</si>
  <si>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</si>
  <si>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</si>
  <si>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</si>
  <si>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</si>
  <si>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</si>
  <si>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</si>
  <si>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</si>
  <si>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</si>
  <si>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</si>
  <si>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</si>
  <si>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</si>
  <si>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</si>
  <si>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</si>
  <si>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</si>
  <si>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</si>
  <si>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</si>
  <si>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</si>
  <si>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</si>
  <si>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</si>
  <si>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</si>
  <si>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</si>
  <si>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</si>
  <si>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</si>
  <si>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</si>
  <si>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</si>
  <si>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</si>
  <si>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</si>
  <si>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</si>
  <si>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</si>
  <si>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</si>
  <si>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</si>
  <si>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</si>
  <si>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</si>
  <si>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</si>
  <si>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</si>
  <si>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</si>
  <si>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</si>
  <si>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</si>
  <si>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</si>
  <si>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</si>
  <si>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</si>
  <si>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</si>
  <si>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</si>
  <si>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</si>
  <si>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</si>
  <si>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</si>
  <si>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</si>
  <si>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</si>
  <si>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</si>
  <si>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</si>
  <si>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</si>
  <si>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</si>
  <si>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</si>
  <si>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</si>
  <si>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</si>
  <si>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</si>
  <si>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</si>
  <si>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</si>
  <si>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</si>
  <si>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</si>
  <si>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</si>
  <si>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</si>
  <si>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</si>
  <si>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</si>
  <si>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</si>
  <si>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</si>
  <si>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</si>
  <si>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</si>
  <si>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</si>
  <si>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</si>
  <si>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</si>
  <si>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</si>
  <si>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</si>
  <si>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</si>
  <si>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</si>
  <si>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</si>
  <si>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</si>
  <si>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</si>
  <si>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</si>
  <si>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</si>
  <si>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</si>
  <si>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</si>
  <si>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</si>
  <si>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</si>
  <si>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</si>
  <si>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</si>
  <si>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</si>
  <si>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</si>
  <si>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</si>
  <si>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</si>
  <si>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</si>
  <si>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</si>
  <si>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</si>
  <si>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</si>
  <si>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</si>
  <si>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</si>
  <si>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</si>
  <si>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</si>
  <si>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</si>
  <si>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</si>
  <si>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</si>
  <si>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</si>
  <si>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</si>
  <si>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</si>
  <si>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</si>
  <si>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</si>
  <si>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</si>
  <si>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</si>
  <si>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</si>
  <si>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</si>
  <si>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</si>
  <si>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</si>
  <si>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</si>
  <si>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</si>
  <si>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</si>
  <si>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</si>
  <si>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</si>
  <si>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</si>
  <si>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</si>
  <si>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</si>
  <si>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</si>
  <si>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</si>
  <si>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</si>
  <si>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</si>
  <si>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</si>
  <si>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</si>
  <si>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</si>
  <si>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</si>
  <si>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</si>
  <si>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</si>
  <si>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</si>
  <si>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</si>
  <si>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</si>
  <si>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</si>
  <si>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</si>
  <si>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</si>
  <si>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</si>
  <si>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</si>
  <si>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</si>
  <si>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</si>
  <si>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</si>
  <si>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</si>
  <si>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</si>
  <si>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</si>
  <si>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</si>
  <si>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</si>
  <si>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</si>
  <si>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</si>
  <si>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</si>
  <si>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</si>
  <si>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</si>
  <si>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</si>
  <si>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</si>
  <si>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</si>
  <si>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</si>
  <si>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</si>
  <si>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</si>
  <si>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</si>
  <si>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</si>
  <si>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</si>
  <si>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</si>
  <si>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</si>
  <si>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</si>
  <si>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</si>
  <si>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</si>
  <si>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</si>
  <si>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</si>
  <si>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</si>
  <si>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</si>
  <si>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</si>
  <si>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</si>
  <si>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</si>
  <si>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</si>
  <si>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</si>
  <si>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</si>
  <si>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</si>
  <si>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</si>
  <si>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</si>
  <si>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</si>
  <si>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</si>
  <si>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</si>
  <si>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</si>
  <si>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</si>
  <si>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</si>
  <si>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</si>
  <si>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</si>
  <si>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</si>
  <si>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</si>
  <si>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</si>
  <si>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</si>
  <si>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</si>
  <si>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</si>
  <si>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</si>
  <si>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</si>
  <si>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</si>
  <si>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</si>
  <si>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</si>
  <si>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</si>
  <si>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</si>
  <si>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</si>
  <si>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</si>
  <si>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</si>
  <si>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</si>
  <si>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</si>
  <si>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</si>
  <si>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</si>
  <si>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</si>
  <si>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</si>
  <si>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</si>
  <si>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</si>
  <si>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</si>
  <si>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</si>
  <si>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</si>
  <si>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</si>
  <si>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</si>
  <si>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</si>
  <si>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</si>
  <si>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</si>
  <si>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</si>
  <si>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</si>
  <si>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</si>
  <si>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</si>
  <si>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</si>
  <si>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</si>
  <si>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</si>
  <si>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</si>
  <si>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</si>
  <si>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</si>
  <si>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</si>
  <si>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</si>
  <si>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</si>
  <si>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</si>
  <si>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</si>
  <si>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</si>
  <si>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</si>
  <si>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</si>
  <si>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</si>
  <si>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</si>
  <si>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</si>
  <si>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</si>
  <si>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</si>
  <si>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</si>
  <si>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</si>
  <si>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</si>
  <si>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</si>
  <si>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</si>
  <si>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</si>
  <si>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</si>
  <si>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</si>
  <si>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</si>
  <si>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</si>
  <si>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</si>
  <si>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</si>
  <si>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</si>
  <si>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</si>
  <si>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</si>
  <si>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</si>
  <si>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</si>
  <si>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</si>
  <si>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</si>
  <si>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</si>
  <si>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</si>
  <si>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</si>
  <si>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</si>
  <si>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</si>
  <si>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</si>
  <si>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</si>
  <si>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</si>
  <si>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</si>
  <si>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</si>
  <si>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</si>
  <si>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</si>
  <si>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</si>
  <si>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</si>
  <si>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</si>
  <si>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</si>
  <si>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</si>
  <si>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</si>
  <si>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</si>
  <si>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</si>
  <si>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</si>
  <si>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</si>
  <si>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</si>
  <si>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</si>
  <si>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</si>
  <si>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</si>
  <si>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</si>
  <si>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</si>
  <si>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</si>
  <si>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</si>
  <si>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</si>
  <si>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</si>
  <si>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</si>
  <si>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</si>
  <si>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</si>
  <si>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</si>
  <si>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</si>
  <si>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</si>
  <si>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</si>
  <si>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</si>
  <si>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</si>
  <si>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</si>
  <si>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</si>
  <si>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</si>
  <si>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</si>
  <si>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</si>
  <si>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</si>
  <si>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</si>
  <si>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</si>
  <si>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</si>
  <si>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</si>
  <si>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</si>
  <si>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</si>
  <si>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</si>
  <si>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</si>
  <si>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</si>
  <si>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</si>
  <si>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</si>
  <si>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</si>
  <si>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</si>
  <si>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</si>
  <si>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</si>
  <si>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</si>
  <si>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</si>
  <si>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</si>
  <si>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</si>
  <si>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</si>
  <si>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</si>
  <si>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</si>
  <si>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</si>
  <si>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</si>
  <si>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</si>
  <si>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</si>
  <si>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</si>
  <si>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</si>
  <si>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</si>
  <si>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</si>
  <si>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</si>
  <si>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</si>
  <si>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</si>
  <si>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</si>
  <si>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</si>
  <si>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</si>
  <si>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</si>
  <si>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</si>
  <si>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</si>
  <si>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</si>
  <si>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</si>
  <si>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</si>
  <si>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</si>
  <si>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</si>
  <si>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</si>
  <si>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</si>
  <si>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</si>
  <si>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</si>
  <si>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</si>
  <si>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</si>
  <si>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</si>
  <si>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</si>
  <si>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</si>
  <si>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</si>
  <si>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</si>
  <si>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</si>
  <si>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</si>
  <si>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</si>
  <si>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</si>
  <si>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</si>
  <si>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</si>
  <si>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</si>
  <si>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</si>
  <si>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</si>
  <si>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</si>
  <si>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</si>
  <si>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</si>
  <si>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</si>
  <si>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</si>
  <si>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</si>
  <si>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</si>
  <si>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</si>
  <si>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</si>
  <si>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</si>
  <si>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</si>
  <si>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</si>
  <si>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</si>
  <si>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</si>
  <si>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</si>
  <si>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</si>
  <si>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</si>
  <si>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</si>
  <si>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</si>
  <si>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</si>
  <si>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</si>
  <si>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</si>
  <si>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</si>
  <si>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</si>
  <si>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</si>
  <si>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</si>
  <si>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</si>
  <si>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</si>
  <si>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</si>
  <si>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</si>
  <si>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</si>
  <si>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</si>
  <si>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</si>
  <si>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</si>
  <si>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</si>
  <si>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</si>
  <si>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</si>
  <si>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</si>
  <si>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</si>
  <si>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</si>
  <si>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</si>
  <si>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</si>
  <si>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</si>
  <si>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</si>
  <si>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</si>
  <si>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</si>
  <si>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</si>
  <si>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</si>
  <si>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</si>
  <si>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</si>
  <si>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</si>
  <si>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</si>
  <si>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</si>
  <si>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</si>
  <si>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</si>
  <si>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</si>
  <si>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</si>
  <si>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</si>
  <si>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</si>
  <si>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</si>
  <si>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</si>
  <si>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</si>
  <si>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</si>
  <si>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</si>
  <si>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</si>
  <si>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</si>
  <si>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</si>
  <si>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</si>
  <si>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</si>
  <si>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</si>
  <si>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</si>
  <si>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</si>
  <si>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</si>
  <si>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</si>
  <si>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</si>
  <si>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</si>
  <si>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</si>
  <si>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</si>
  <si>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</si>
  <si>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</si>
  <si>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</si>
  <si>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</si>
  <si>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</si>
  <si>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</si>
  <si>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</si>
  <si>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</si>
  <si>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</si>
  <si>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</si>
  <si>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</si>
  <si>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</si>
  <si>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</si>
  <si>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</si>
  <si>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</si>
  <si>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</si>
  <si>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</si>
  <si>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</si>
  <si>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</si>
  <si>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</si>
  <si>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</si>
  <si>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</si>
  <si>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</si>
  <si>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</si>
  <si>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</si>
  <si>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</si>
  <si>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</si>
  <si>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</si>
  <si>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</si>
  <si>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</si>
  <si>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</si>
  <si>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</si>
  <si>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</si>
  <si>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</si>
  <si>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</si>
  <si>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</si>
  <si>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</si>
  <si>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</si>
  <si>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</si>
  <si>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</si>
  <si>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</si>
  <si>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</si>
  <si>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</si>
  <si>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</si>
  <si>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</si>
  <si>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</si>
  <si>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</si>
  <si>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</si>
  <si>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</si>
  <si>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</si>
  <si>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</si>
  <si>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</si>
  <si>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</si>
  <si>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</si>
  <si>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</si>
  <si>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</si>
  <si>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</si>
  <si>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</si>
  <si>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</si>
  <si>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</si>
  <si>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</si>
  <si>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</si>
  <si>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</si>
  <si>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</si>
  <si>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</si>
  <si>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</si>
  <si>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</si>
  <si>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</si>
  <si>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</si>
  <si>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</si>
  <si>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</si>
  <si>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</si>
  <si>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</si>
  <si>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</si>
  <si>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</si>
  <si>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</si>
  <si>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</si>
  <si>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</si>
  <si>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</si>
  <si>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</si>
  <si>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</si>
  <si>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</si>
  <si>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</si>
  <si>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</si>
  <si>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</si>
  <si>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</si>
  <si>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</si>
  <si>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</si>
  <si>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</si>
  <si>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</si>
  <si>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</si>
  <si>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</si>
  <si>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</si>
  <si>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</si>
  <si>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</si>
  <si>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</si>
  <si>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</si>
  <si>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</si>
  <si>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</si>
  <si>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</si>
  <si>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</si>
  <si>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</si>
  <si>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</si>
  <si>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</si>
  <si>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</si>
  <si>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</si>
  <si>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</si>
  <si>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</si>
  <si>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</si>
  <si>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</si>
  <si>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</si>
  <si>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</si>
  <si>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</si>
  <si>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</si>
  <si>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</si>
  <si>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</si>
  <si>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</si>
  <si>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</si>
  <si>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</si>
  <si>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</si>
  <si>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</si>
  <si>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</si>
  <si>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</si>
  <si>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</si>
  <si>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</si>
  <si>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</si>
  <si>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</si>
  <si>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</si>
  <si>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</si>
  <si>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</si>
  <si>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</si>
  <si>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</si>
  <si>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</si>
  <si>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</si>
  <si>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</si>
  <si>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</si>
  <si>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</si>
  <si>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</si>
  <si>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</si>
  <si>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</si>
  <si>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</si>
  <si>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</si>
  <si>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</si>
  <si>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</si>
  <si>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</si>
  <si>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</si>
  <si>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</si>
  <si>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</si>
  <si>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</si>
  <si>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</si>
  <si>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</si>
  <si>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</si>
  <si>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</si>
  <si>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</si>
  <si>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</si>
  <si>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</si>
  <si>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</si>
  <si>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</si>
  <si>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</si>
  <si>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</si>
  <si>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</si>
  <si>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</si>
  <si>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</si>
  <si>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</si>
  <si>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</si>
  <si>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</si>
  <si>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</si>
  <si>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</si>
  <si>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</si>
  <si>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</si>
  <si>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</si>
  <si>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</si>
  <si>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</si>
  <si>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</si>
  <si>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</si>
  <si>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</si>
  <si>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</si>
  <si>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</si>
  <si>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</si>
  <si>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</si>
  <si>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</si>
  <si>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</si>
  <si>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</si>
  <si>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</si>
  <si>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</si>
  <si>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</si>
  <si>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</si>
  <si>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</si>
  <si>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</si>
  <si>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</si>
  <si>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</si>
  <si>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</si>
  <si>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</si>
  <si>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</si>
  <si>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</si>
  <si>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</si>
  <si>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</si>
  <si>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</si>
  <si>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</si>
  <si>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</si>
  <si>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</si>
  <si>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</si>
  <si>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</si>
  <si>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</si>
  <si>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</si>
  <si>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</si>
  <si>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</si>
  <si>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</si>
  <si>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</si>
  <si>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</si>
  <si>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</si>
  <si>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</si>
  <si>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</si>
  <si>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</si>
  <si>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</si>
  <si>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</si>
  <si>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</si>
  <si>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</si>
  <si>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</si>
  <si>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</si>
  <si>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</si>
  <si>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</si>
  <si>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</si>
  <si>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</si>
  <si>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</si>
  <si>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</si>
  <si>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</si>
  <si>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</si>
  <si>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</si>
  <si>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</si>
  <si>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</si>
  <si>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</si>
  <si>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</si>
  <si>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</si>
  <si>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</si>
  <si>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</si>
  <si>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</si>
  <si>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</si>
  <si>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</si>
  <si>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</si>
  <si>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</si>
  <si>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</si>
  <si>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</si>
  <si>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</si>
  <si>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</si>
  <si>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</si>
  <si>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</si>
  <si>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</si>
  <si>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</si>
  <si>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</si>
  <si>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</si>
  <si>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</si>
  <si>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</si>
  <si>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</si>
  <si>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</si>
  <si>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</si>
  <si>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</si>
  <si>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</si>
  <si>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</si>
  <si>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</si>
  <si>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</si>
  <si>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</si>
  <si>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</si>
  <si>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</si>
  <si>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</si>
  <si>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</si>
  <si>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</si>
  <si>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</si>
  <si>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</si>
  <si>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</si>
  <si>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</si>
  <si>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</si>
  <si>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</si>
  <si>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</si>
  <si>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</si>
  <si>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</si>
  <si>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</si>
  <si>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</si>
  <si>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</si>
  <si>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</si>
  <si>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</si>
  <si>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</si>
  <si>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</si>
  <si>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</si>
  <si>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</si>
  <si>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</si>
  <si>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</si>
  <si>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</si>
  <si>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</si>
  <si>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</si>
  <si>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</si>
  <si>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</si>
  <si>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</si>
  <si>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</si>
  <si>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</si>
  <si>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</si>
  <si>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</si>
  <si>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</si>
  <si>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</si>
  <si>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</si>
  <si>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</si>
  <si>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</si>
  <si>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</si>
  <si>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</si>
  <si>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</si>
  <si>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</si>
  <si>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</si>
  <si>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</si>
  <si>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</si>
  <si>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</si>
  <si>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</si>
  <si>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</si>
  <si>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</si>
  <si>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</si>
  <si>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</si>
  <si>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</si>
  <si>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</si>
  <si>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</si>
  <si>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</si>
  <si>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</si>
  <si>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</si>
  <si>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</si>
  <si>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</si>
  <si>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</si>
  <si>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</si>
  <si>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</si>
  <si>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</si>
  <si>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</si>
  <si>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</si>
  <si>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</si>
  <si>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</si>
  <si>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</si>
  <si>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</si>
  <si>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</si>
  <si>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</si>
  <si>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</si>
  <si>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</si>
  <si>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</si>
  <si>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</si>
  <si>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</si>
  <si>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</si>
  <si>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</si>
  <si>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</si>
  <si>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</si>
  <si>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</si>
  <si>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</si>
  <si>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</si>
  <si>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</si>
  <si>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</si>
  <si>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</si>
  <si>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</si>
  <si>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</si>
  <si>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</si>
  <si>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</si>
  <si>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</si>
  <si>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</si>
  <si>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</si>
  <si>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</si>
  <si>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</si>
  <si>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</si>
  <si>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</si>
  <si>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</si>
  <si>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</si>
  <si>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</si>
  <si>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</si>
  <si>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</si>
  <si>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</si>
  <si>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</si>
  <si>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</si>
  <si>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</si>
  <si>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</si>
  <si>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</si>
  <si>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</si>
  <si>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</si>
  <si>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</si>
  <si>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</si>
  <si>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</si>
  <si>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</si>
  <si>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</si>
  <si>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</si>
  <si>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</si>
  <si>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</si>
  <si>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</si>
  <si>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</si>
  <si>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</si>
  <si>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</si>
  <si>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</si>
  <si>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</si>
  <si>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</si>
  <si>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</si>
  <si>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</si>
  <si>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</si>
  <si>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</si>
  <si>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</si>
  <si>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</si>
  <si>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</si>
  <si>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</si>
  <si>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</si>
  <si>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</si>
  <si>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</si>
  <si>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</si>
  <si>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</si>
  <si>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</si>
  <si>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</si>
  <si>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</si>
  <si>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</si>
  <si>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</si>
  <si>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</si>
  <si>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</si>
  <si>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</si>
  <si>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</si>
  <si>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</si>
  <si>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</si>
  <si>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</si>
  <si>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</si>
  <si>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</si>
  <si>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</si>
  <si>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</si>
  <si>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</si>
  <si>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</si>
  <si>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</si>
  <si>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</si>
  <si>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</si>
  <si>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</si>
  <si>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</si>
  <si>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</si>
  <si>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</si>
  <si>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</si>
  <si>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</si>
  <si>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</si>
  <si>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</si>
  <si>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</si>
  <si>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</si>
  <si>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</si>
  <si>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</si>
  <si>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</si>
  <si>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</si>
  <si>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</si>
  <si>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</si>
  <si>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</si>
  <si>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</si>
  <si>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</si>
  <si>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</si>
  <si>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</si>
  <si>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</si>
  <si>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</si>
  <si>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</si>
  <si>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</si>
  <si>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</si>
  <si>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</si>
  <si>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</si>
  <si>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</si>
  <si>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</si>
  <si>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</si>
  <si>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</si>
  <si>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</si>
  <si>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</si>
  <si>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</si>
  <si>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</si>
  <si>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</si>
  <si>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</si>
  <si>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</si>
  <si>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</si>
  <si>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</si>
  <si>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</si>
  <si>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</si>
  <si>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</si>
  <si>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</si>
  <si>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</si>
  <si>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</si>
  <si>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</si>
  <si>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</si>
  <si>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</si>
  <si>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</si>
  <si>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</si>
  <si>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</si>
  <si>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</si>
  <si>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</si>
  <si>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</si>
  <si>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</si>
  <si>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</si>
  <si>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</si>
  <si>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</si>
  <si>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</si>
  <si>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</si>
  <si>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</si>
  <si>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</si>
  <si>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</si>
  <si>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</si>
  <si>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</si>
  <si>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</si>
  <si>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</si>
  <si>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</si>
  <si>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</si>
  <si>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</si>
  <si>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</si>
  <si>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</si>
  <si>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</si>
  <si>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</si>
  <si>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</si>
  <si>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</si>
  <si>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</si>
  <si>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</si>
  <si>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</si>
  <si>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</si>
  <si>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</si>
  <si>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</si>
  <si>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</si>
  <si>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</si>
  <si>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</si>
  <si>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</si>
  <si>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</si>
  <si>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</si>
  <si>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</si>
  <si>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</si>
  <si>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</si>
  <si>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</si>
  <si>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</si>
  <si>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</si>
  <si>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</si>
  <si>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</si>
  <si>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</si>
  <si>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</si>
  <si>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</si>
  <si>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</si>
  <si>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</si>
  <si>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</si>
  <si>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</si>
  <si>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</si>
  <si>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</si>
  <si>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</si>
  <si>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</si>
  <si>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</si>
  <si>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</si>
  <si>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</si>
  <si>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</si>
  <si>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</si>
  <si>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</si>
  <si>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</si>
  <si>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</si>
  <si>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</si>
  <si>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</si>
  <si>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</si>
  <si>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</si>
  <si>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</si>
  <si>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</si>
  <si>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</si>
  <si>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</si>
  <si>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</si>
  <si>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</si>
  <si>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</si>
  <si>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</si>
  <si>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</si>
  <si>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</si>
  <si>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</si>
  <si>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</si>
  <si>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</si>
  <si>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</si>
  <si>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</si>
  <si>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</si>
  <si>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</si>
  <si>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</si>
  <si>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</si>
  <si>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</si>
  <si>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</si>
  <si>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</si>
  <si>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</si>
  <si>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</si>
  <si>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</si>
  <si>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</si>
  <si>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</si>
  <si>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</si>
  <si>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</si>
  <si>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</si>
  <si>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</si>
  <si>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</si>
  <si>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</si>
  <si>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</si>
  <si>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</si>
  <si>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</si>
  <si>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</si>
  <si>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</si>
  <si>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</si>
  <si>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</si>
  <si>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</si>
  <si>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</si>
  <si>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</si>
  <si>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</si>
  <si>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</si>
  <si>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</si>
  <si>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</si>
  <si>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</si>
  <si>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</si>
  <si>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</si>
  <si>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</si>
  <si>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</si>
  <si>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</si>
  <si>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</si>
  <si>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</si>
  <si>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</si>
  <si>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</si>
  <si>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</si>
  <si>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</si>
  <si>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</si>
  <si>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</si>
  <si>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</si>
  <si>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</si>
  <si>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</si>
  <si>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</si>
  <si>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</si>
  <si>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</si>
  <si>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</si>
  <si>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</si>
  <si>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</si>
  <si>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</si>
  <si>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</si>
  <si>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</si>
  <si>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</si>
  <si>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</si>
  <si>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</si>
  <si>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</si>
  <si>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</si>
  <si>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</si>
  <si>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</si>
  <si>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</si>
  <si>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</si>
  <si>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</si>
  <si>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</si>
  <si>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</si>
  <si>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</si>
  <si>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</si>
  <si>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</si>
  <si>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</si>
  <si>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</si>
  <si>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</si>
  <si>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</si>
  <si>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</si>
  <si>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</si>
  <si>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</si>
  <si>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</si>
  <si>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</si>
  <si>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</si>
  <si>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</si>
  <si>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</si>
  <si>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</si>
  <si>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</si>
  <si>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</si>
  <si>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</si>
  <si>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</si>
  <si>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</si>
  <si>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</si>
  <si>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</si>
  <si>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</si>
  <si>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</si>
  <si>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</si>
  <si>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</si>
  <si>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</si>
  <si>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</si>
  <si>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</si>
  <si>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</si>
  <si>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</si>
  <si>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</si>
  <si>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</si>
  <si>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</si>
  <si>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</si>
  <si>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</si>
  <si>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</si>
  <si>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</si>
  <si>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</si>
  <si>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</si>
  <si>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</si>
  <si>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</si>
  <si>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</si>
  <si>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</si>
  <si>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</si>
  <si>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</si>
  <si>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</si>
  <si>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</si>
  <si>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</si>
  <si>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</si>
  <si>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</si>
  <si>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</si>
  <si>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</si>
  <si>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</si>
  <si>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</si>
  <si>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</si>
  <si>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</si>
  <si>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</si>
  <si>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</si>
  <si>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</si>
  <si>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</si>
  <si>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</si>
  <si>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</si>
  <si>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</si>
  <si>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</si>
  <si>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</si>
  <si>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</si>
  <si>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</si>
  <si>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</si>
  <si>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</si>
  <si>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</si>
  <si>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</si>
  <si>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</si>
  <si>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</si>
  <si>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</si>
  <si>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</si>
  <si>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</si>
  <si>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</si>
  <si>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</si>
  <si>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</si>
  <si>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</si>
  <si>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</si>
  <si>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</si>
  <si>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</si>
  <si>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</si>
  <si>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</si>
  <si>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</si>
  <si>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</si>
  <si>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</si>
  <si>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</si>
  <si>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</si>
  <si>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</si>
  <si>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</si>
  <si>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</si>
  <si>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</si>
  <si>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</si>
  <si>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</si>
  <si>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</si>
  <si>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</si>
  <si>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</si>
  <si>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</si>
  <si>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</si>
  <si>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</si>
  <si>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</si>
  <si>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</si>
  <si>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</si>
  <si>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</si>
  <si>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</si>
  <si>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</si>
  <si>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</si>
  <si>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</si>
  <si>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</si>
  <si>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</si>
  <si>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</si>
  <si>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</si>
  <si>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</si>
  <si>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</si>
  <si>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</si>
  <si>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</si>
  <si>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</si>
  <si>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</si>
  <si>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</si>
  <si>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</si>
  <si>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</si>
  <si>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</si>
  <si>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</si>
  <si>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</si>
  <si>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</si>
  <si>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</si>
  <si>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</si>
  <si>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</si>
  <si>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</si>
  <si>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</si>
  <si>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</si>
  <si>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</si>
  <si>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</si>
  <si>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</si>
  <si>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</si>
  <si>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</si>
  <si>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</si>
  <si>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</si>
  <si>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</si>
  <si>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</si>
  <si>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</si>
  <si>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</si>
  <si>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</si>
  <si>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</si>
  <si>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</si>
  <si>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</si>
  <si>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</si>
  <si>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</si>
  <si>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</si>
  <si>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</si>
  <si>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</si>
  <si>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</si>
  <si>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</si>
  <si>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</si>
  <si>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</si>
  <si>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</si>
  <si>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</si>
  <si>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</si>
  <si>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</si>
  <si>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</si>
  <si>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</si>
  <si>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</si>
  <si>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</si>
  <si>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</si>
  <si>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</si>
  <si>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</si>
  <si>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</si>
  <si>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</si>
  <si>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</si>
  <si>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</si>
  <si>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</si>
  <si>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</si>
  <si>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</si>
  <si>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</si>
  <si>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</si>
  <si>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</si>
  <si>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</si>
  <si>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</si>
  <si>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</si>
  <si>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</si>
  <si>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</si>
  <si>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</si>
  <si>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</si>
  <si>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</si>
  <si>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</si>
  <si>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</si>
  <si>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</si>
  <si>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</si>
  <si>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</si>
  <si>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</si>
  <si>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</si>
  <si>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</si>
  <si>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</si>
  <si>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</si>
  <si>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</si>
  <si>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</si>
  <si>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</si>
  <si>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</si>
  <si>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</si>
  <si>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</si>
  <si>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</si>
  <si>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</si>
  <si>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</si>
  <si>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</si>
  <si>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</si>
  <si>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</si>
  <si>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</si>
  <si>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</si>
  <si>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</si>
  <si>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</si>
  <si>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</si>
  <si>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</si>
  <si>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</si>
  <si>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</si>
  <si>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</si>
  <si>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</si>
  <si>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</si>
  <si>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</si>
  <si>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</si>
  <si>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</si>
  <si>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</si>
  <si>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</si>
  <si>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</si>
  <si>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</si>
  <si>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</si>
  <si>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</si>
  <si>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</si>
  <si>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</si>
  <si>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</si>
  <si>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</si>
  <si>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</si>
  <si>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</si>
  <si>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</si>
  <si>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</si>
  <si>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</si>
  <si>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</si>
  <si>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</si>
  <si>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</si>
  <si>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</si>
  <si>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</si>
  <si>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</si>
  <si>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</si>
  <si>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</si>
  <si>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</si>
  <si>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</si>
  <si>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</si>
  <si>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</si>
  <si>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</si>
  <si>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</si>
  <si>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</si>
  <si>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</si>
  <si>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</si>
  <si>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</si>
  <si>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</si>
  <si>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</si>
  <si>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</si>
  <si>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</si>
  <si>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</si>
  <si>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</si>
  <si>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</si>
  <si>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</si>
  <si>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</si>
  <si>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</si>
  <si>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</si>
  <si>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</si>
  <si>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</si>
  <si>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</si>
  <si>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</si>
  <si>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</si>
  <si>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</si>
  <si>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</si>
  <si>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</si>
  <si>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</si>
  <si>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</si>
  <si>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</si>
  <si>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</si>
  <si>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</si>
  <si>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</si>
  <si>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</si>
  <si>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</si>
  <si>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</si>
  <si>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</si>
  <si>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</si>
  <si>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</si>
  <si>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</si>
  <si>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</si>
  <si>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</si>
  <si>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</si>
  <si>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</si>
  <si>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</si>
  <si>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</si>
  <si>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</si>
  <si>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</si>
  <si>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</si>
  <si>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</si>
  <si>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</si>
  <si>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</si>
  <si>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</si>
  <si>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</si>
  <si>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</si>
  <si>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</si>
  <si>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</si>
  <si>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</si>
  <si>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</si>
  <si>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</si>
  <si>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</si>
  <si>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</si>
  <si>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</si>
  <si>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</si>
  <si>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</si>
  <si>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</si>
  <si>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</si>
  <si>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</si>
  <si>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</si>
  <si>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</si>
  <si>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</si>
  <si>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</si>
  <si>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</si>
  <si>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</si>
  <si>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</si>
  <si>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</si>
  <si>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</si>
  <si>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</si>
  <si>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</si>
  <si>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</si>
  <si>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</si>
  <si>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</si>
  <si>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</si>
  <si>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</si>
  <si>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</si>
  <si>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</si>
  <si>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</si>
  <si>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</si>
  <si>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</si>
  <si>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</si>
  <si>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</si>
  <si>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</si>
  <si>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</si>
  <si>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</si>
  <si>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</si>
  <si>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</si>
  <si>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</si>
  <si>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</si>
  <si>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</si>
  <si>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</si>
  <si>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</si>
  <si>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</si>
  <si>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</si>
  <si>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</si>
  <si>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</si>
  <si>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</si>
  <si>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</si>
  <si>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</si>
  <si>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</si>
  <si>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</si>
  <si>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</si>
  <si>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</si>
  <si>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</si>
  <si>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</si>
  <si>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</si>
  <si>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</si>
  <si>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</si>
  <si>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</si>
  <si>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</si>
  <si>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</si>
  <si>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</si>
  <si>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</si>
  <si>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</si>
  <si>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</si>
  <si>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</si>
  <si>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</si>
  <si>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</si>
  <si>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</si>
  <si>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</si>
  <si>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</si>
  <si>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</si>
  <si>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</si>
  <si>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</si>
  <si>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</si>
  <si>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</si>
  <si>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</si>
  <si>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</si>
  <si>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</si>
  <si>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</si>
  <si>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</si>
  <si>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</si>
  <si>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</si>
  <si>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</si>
  <si>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</si>
  <si>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</si>
  <si>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</si>
  <si>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</si>
  <si>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</si>
  <si>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</si>
  <si>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</si>
  <si>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</si>
  <si>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</si>
  <si>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</si>
  <si>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</si>
  <si>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</si>
  <si>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</si>
  <si>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</si>
  <si>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</si>
  <si>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</si>
  <si>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</si>
  <si>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</si>
  <si>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</si>
  <si>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</si>
  <si>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</si>
  <si>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</si>
  <si>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</si>
  <si>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</si>
  <si>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</si>
  <si>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</si>
  <si>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</si>
  <si>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</si>
  <si>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</si>
  <si>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</si>
  <si>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</si>
  <si>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</si>
  <si>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</si>
  <si>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</si>
  <si>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</si>
  <si>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</si>
  <si>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</si>
  <si>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</si>
  <si>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</si>
  <si>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</si>
  <si>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</si>
  <si>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</si>
  <si>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</si>
  <si>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</si>
  <si>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</si>
  <si>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</si>
  <si>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</si>
  <si>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</si>
  <si>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</si>
  <si>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</si>
  <si>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</si>
  <si>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</si>
  <si>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</si>
  <si>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</si>
  <si>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</si>
  <si>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</si>
  <si>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</si>
  <si>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</si>
  <si>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</si>
  <si>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</si>
  <si>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</si>
  <si>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</si>
  <si>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</si>
  <si>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</si>
  <si>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</si>
  <si>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</si>
  <si>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</si>
  <si>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</si>
  <si>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</si>
  <si>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</si>
  <si>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</si>
  <si>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</si>
  <si>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</si>
  <si>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</si>
  <si>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</si>
  <si>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</si>
  <si>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</si>
  <si>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</si>
  <si>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</si>
  <si>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</si>
  <si>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</si>
  <si>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</si>
  <si>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</si>
  <si>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</si>
  <si>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</si>
  <si>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</si>
  <si>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</si>
  <si>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</si>
  <si>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</si>
  <si>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</si>
  <si>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</si>
  <si>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</si>
  <si>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</si>
  <si>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</si>
  <si>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</si>
  <si>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</si>
  <si>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</si>
  <si>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</si>
  <si>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</si>
  <si>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</si>
  <si>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</si>
  <si>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</si>
  <si>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</si>
  <si>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</si>
  <si>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</si>
  <si>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</si>
  <si>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</si>
  <si>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</si>
  <si>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</si>
  <si>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</si>
  <si>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</si>
  <si>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</si>
  <si>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</si>
  <si>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</si>
  <si>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</si>
  <si>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</si>
  <si>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</si>
  <si>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</si>
  <si>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</si>
  <si>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</si>
  <si>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</si>
  <si>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</si>
  <si>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</si>
  <si>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</si>
  <si>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</si>
  <si>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</si>
  <si>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</si>
  <si>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</si>
  <si>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</si>
  <si>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</si>
  <si>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</si>
  <si>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</si>
  <si>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</si>
  <si>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</si>
  <si>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</si>
  <si>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</si>
  <si>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</si>
  <si>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</si>
  <si>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</si>
  <si>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</si>
  <si>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</si>
  <si>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</si>
  <si>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</si>
  <si>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</si>
  <si>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</si>
  <si>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</si>
  <si>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</si>
  <si>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</si>
  <si>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</si>
  <si>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</si>
  <si>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</si>
  <si>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</si>
  <si>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</si>
  <si>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</si>
  <si>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</si>
  <si>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</si>
  <si>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</si>
  <si>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</si>
  <si>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</si>
  <si>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</si>
  <si>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</si>
  <si>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</si>
  <si>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</si>
  <si>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</si>
  <si>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</si>
  <si>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</si>
  <si>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</si>
  <si>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</si>
  <si>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</si>
  <si>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</si>
  <si>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</si>
  <si>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</si>
  <si>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</si>
  <si>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</si>
  <si>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</si>
  <si>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</si>
  <si>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</si>
  <si>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</si>
  <si>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</si>
  <si>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</si>
  <si>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</si>
  <si>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</si>
  <si>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</si>
  <si>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</si>
  <si>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</si>
  <si>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</si>
  <si>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</si>
  <si>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</si>
  <si>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</si>
  <si>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</si>
  <si>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</si>
  <si>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</si>
  <si>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</si>
  <si>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</si>
  <si>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</si>
  <si>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</si>
  <si>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</si>
  <si>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</si>
  <si>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</si>
  <si>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</si>
  <si>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</si>
  <si>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</si>
  <si>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</si>
  <si>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</si>
  <si>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</si>
  <si>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</si>
  <si>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</si>
  <si>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</si>
  <si>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</si>
  <si>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</si>
  <si>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</si>
  <si>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</si>
  <si>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</si>
  <si>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</si>
  <si>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</si>
  <si>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</si>
  <si>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</si>
  <si>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</si>
  <si>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</si>
  <si>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</si>
  <si>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</si>
  <si>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</si>
  <si>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</si>
  <si>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</si>
  <si>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</si>
  <si>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</si>
  <si>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</si>
  <si>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</si>
  <si>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</si>
  <si>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</si>
  <si>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</si>
  <si>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</si>
  <si>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</si>
  <si>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</si>
  <si>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</si>
  <si>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</si>
  <si>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</si>
  <si>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</si>
  <si>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</si>
  <si>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</si>
  <si>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</si>
  <si>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</si>
  <si>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</si>
  <si>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</si>
  <si>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</si>
  <si>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</si>
  <si>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</si>
  <si>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</si>
  <si>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</si>
  <si>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</si>
  <si>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</si>
  <si>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</si>
  <si>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</si>
  <si>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</si>
  <si>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</si>
  <si>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</si>
  <si>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</si>
  <si>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</si>
  <si>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</si>
  <si>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</si>
  <si>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</si>
  <si>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</si>
  <si>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</si>
  <si>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</si>
  <si>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</si>
  <si>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</si>
  <si>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</si>
  <si>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</si>
  <si>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</si>
  <si>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</si>
  <si>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</si>
  <si>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</si>
  <si>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</si>
  <si>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</si>
  <si>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</si>
  <si>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</si>
  <si>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</si>
  <si>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</si>
  <si>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</si>
  <si>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</si>
  <si>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</si>
  <si>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</si>
  <si>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</si>
  <si>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</si>
  <si>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</si>
  <si>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</si>
  <si>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</si>
  <si>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</si>
  <si>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</si>
  <si>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</si>
  <si>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</si>
  <si>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</si>
  <si>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</si>
  <si>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</si>
  <si>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</si>
  <si>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</si>
  <si>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</si>
  <si>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</si>
  <si>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</si>
  <si>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</si>
  <si>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</si>
  <si>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</si>
  <si>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</si>
  <si>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</si>
  <si>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</si>
  <si>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</si>
  <si>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</si>
  <si>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</si>
  <si>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</si>
  <si>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</si>
  <si>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</si>
  <si>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</si>
  <si>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</si>
  <si>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</si>
  <si>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</si>
  <si>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</si>
  <si>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</si>
  <si>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</si>
  <si>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</si>
  <si>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</si>
  <si>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</si>
  <si>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</si>
  <si>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</si>
  <si>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</si>
  <si>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</si>
  <si>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</si>
  <si>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</si>
  <si>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</si>
  <si>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</si>
  <si>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</si>
  <si>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</si>
  <si>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</si>
  <si>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</si>
  <si>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</si>
  <si>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</si>
  <si>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</si>
  <si>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</si>
  <si>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</si>
  <si>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</si>
  <si>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</si>
  <si>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</si>
  <si>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</si>
  <si>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</si>
  <si>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</si>
  <si>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</si>
  <si>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</si>
  <si>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</si>
  <si>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</si>
  <si>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</si>
  <si>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</si>
  <si>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</si>
  <si>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</si>
  <si>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</si>
  <si>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</si>
  <si>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</si>
  <si>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</si>
  <si>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</si>
  <si>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</si>
  <si>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</si>
  <si>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</si>
  <si>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</si>
  <si>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</si>
  <si>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</si>
  <si>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</si>
  <si>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</si>
  <si>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</si>
  <si>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</si>
  <si>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</si>
  <si>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</si>
  <si>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</si>
  <si>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</si>
  <si>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</si>
  <si>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</si>
  <si>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</si>
  <si>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</si>
  <si>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</si>
  <si>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</si>
  <si>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</si>
  <si>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</si>
  <si>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</si>
  <si>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</si>
  <si>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</si>
  <si>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</si>
  <si>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</si>
  <si>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</si>
  <si>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</si>
  <si>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</si>
  <si>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</si>
  <si>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</si>
  <si>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</si>
  <si>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</si>
  <si>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</si>
  <si>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</si>
  <si>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</si>
  <si>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</si>
  <si>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</si>
  <si>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</si>
  <si>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</si>
  <si>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</si>
  <si>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</si>
  <si>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</si>
  <si>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</si>
  <si>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</si>
  <si>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</si>
  <si>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</si>
  <si>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</si>
  <si>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</si>
  <si>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</si>
  <si>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</si>
  <si>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</si>
  <si>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</si>
  <si>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</si>
  <si>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</si>
  <si>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</si>
  <si>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</si>
  <si>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</si>
  <si>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</si>
  <si>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</si>
  <si>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</si>
  <si>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</si>
  <si>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</si>
  <si>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</si>
  <si>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</si>
  <si>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</si>
  <si>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</si>
  <si>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</si>
  <si>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</si>
  <si>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</si>
  <si>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</si>
  <si>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</si>
  <si>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</si>
  <si>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</si>
  <si>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</si>
  <si>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</si>
  <si>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</si>
  <si>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</si>
  <si>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</si>
  <si>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</si>
  <si>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</si>
  <si>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</si>
  <si>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</si>
  <si>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</si>
  <si>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</si>
  <si>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</si>
  <si>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</si>
  <si>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</si>
  <si>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</si>
  <si>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</si>
  <si>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</si>
  <si>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</si>
  <si>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</si>
  <si>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</si>
  <si>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</si>
  <si>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</si>
  <si>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</si>
  <si>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</si>
  <si>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</si>
  <si>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</si>
  <si>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</si>
  <si>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</si>
  <si>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</si>
  <si>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</si>
  <si>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</si>
  <si>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</si>
  <si>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</si>
  <si>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</si>
  <si>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</si>
  <si>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</si>
  <si>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</si>
  <si>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</si>
  <si>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</si>
  <si>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</si>
  <si>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</si>
  <si>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</si>
  <si>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</si>
  <si>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</si>
  <si>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</si>
  <si>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</si>
  <si>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</si>
  <si>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</si>
  <si>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</si>
  <si>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</si>
  <si>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</si>
  <si>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</si>
  <si>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</si>
  <si>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</si>
  <si>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</si>
  <si>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</si>
  <si>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</si>
  <si>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</si>
  <si>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</si>
  <si>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</si>
  <si>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</si>
  <si>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</si>
  <si>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</si>
  <si>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</si>
  <si>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</si>
  <si>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</si>
  <si>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</si>
  <si>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</si>
  <si>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</si>
  <si>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</si>
  <si>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</si>
  <si>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</si>
  <si>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</si>
  <si>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</si>
  <si>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</si>
  <si>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</si>
  <si>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</si>
  <si>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</si>
  <si>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</si>
  <si>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</si>
  <si>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</si>
  <si>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</si>
  <si>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</si>
  <si>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</si>
  <si>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</si>
  <si>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</si>
  <si>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</si>
  <si>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</si>
  <si>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</si>
  <si>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</si>
  <si>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</si>
  <si>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</si>
  <si>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</si>
  <si>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</si>
  <si>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</si>
  <si>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</si>
  <si>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</si>
  <si>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</si>
  <si>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</si>
  <si>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</si>
  <si>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</si>
  <si>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</si>
  <si>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</si>
  <si>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</si>
  <si>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</si>
  <si>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</si>
  <si>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</si>
  <si>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</si>
  <si>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</si>
  <si>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</si>
  <si>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</si>
  <si>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</si>
  <si>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</si>
  <si>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</si>
  <si>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</si>
  <si>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</si>
  <si>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</si>
  <si>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</si>
  <si>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</si>
  <si>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</si>
  <si>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</si>
  <si>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</si>
  <si>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</si>
  <si>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</si>
  <si>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</si>
  <si>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</si>
  <si>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</si>
  <si>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</si>
  <si>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</si>
  <si>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</si>
  <si>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</si>
  <si>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</si>
  <si>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</si>
  <si>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</si>
  <si>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</si>
  <si>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</si>
  <si>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</si>
  <si>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</si>
  <si>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</si>
  <si>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</si>
  <si>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</si>
  <si>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</si>
  <si>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</si>
  <si>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</si>
  <si>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</si>
  <si>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</si>
  <si>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</si>
  <si>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</si>
  <si>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</si>
  <si>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</si>
  <si>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</si>
  <si>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</si>
  <si>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</si>
  <si>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</si>
  <si>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</si>
  <si>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</si>
  <si>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</si>
  <si>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</si>
  <si>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</si>
  <si>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</si>
  <si>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</si>
  <si>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</si>
  <si>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</si>
  <si>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</si>
  <si>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</si>
  <si>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</si>
  <si>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</si>
  <si>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</si>
  <si>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</si>
  <si>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</si>
  <si>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</si>
  <si>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</si>
  <si>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</si>
  <si>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</si>
  <si>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</si>
  <si>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</si>
  <si>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</si>
  <si>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</si>
  <si>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</si>
  <si>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</si>
  <si>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</si>
  <si>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</si>
  <si>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</si>
  <si>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</si>
  <si>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</si>
  <si>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</si>
  <si>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</si>
  <si>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</si>
  <si>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</si>
  <si>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</si>
  <si>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</si>
  <si>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</si>
  <si>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</si>
  <si>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</si>
  <si>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</si>
  <si>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</si>
  <si>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</si>
  <si>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</si>
  <si>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</si>
  <si>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</si>
  <si>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</si>
  <si>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</si>
  <si>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</si>
  <si>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</si>
  <si>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</si>
  <si>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</si>
  <si>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</si>
  <si>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</si>
  <si>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</si>
  <si>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</si>
  <si>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</si>
  <si>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</si>
  <si>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</si>
  <si>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</si>
  <si>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</si>
  <si>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</si>
  <si>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</si>
  <si>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</si>
  <si>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</si>
  <si>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</si>
  <si>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</si>
  <si>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</si>
  <si>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</si>
  <si>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</si>
  <si>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</si>
  <si>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</si>
  <si>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</si>
  <si>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</si>
  <si>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</si>
  <si>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</si>
  <si>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</si>
  <si>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</si>
  <si>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</si>
  <si>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</si>
  <si>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</si>
  <si>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</si>
  <si>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</si>
  <si>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</si>
  <si>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</si>
  <si>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</si>
  <si>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</si>
  <si>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</si>
  <si>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</si>
  <si>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</si>
  <si>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</si>
  <si>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</si>
  <si>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</si>
  <si>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</si>
  <si>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</si>
  <si>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</si>
  <si>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</si>
  <si>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</si>
  <si>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</si>
  <si>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</si>
  <si>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</si>
  <si>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</si>
  <si>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</si>
  <si>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</si>
  <si>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</si>
  <si>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</si>
  <si>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</si>
  <si>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</si>
  <si>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</si>
  <si>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</si>
  <si>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</si>
  <si>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</si>
  <si>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</si>
  <si>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</si>
  <si>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</si>
  <si>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</si>
  <si>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</si>
  <si>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</si>
  <si>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</si>
  <si>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</si>
  <si>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</si>
  <si>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</si>
  <si>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</si>
  <si>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</si>
  <si>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</si>
  <si>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</si>
  <si>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</si>
  <si>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</si>
  <si>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</si>
  <si>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</si>
  <si>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</si>
  <si>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</si>
  <si>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</si>
  <si>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</si>
  <si>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</si>
  <si>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</si>
  <si>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</si>
  <si>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</si>
  <si>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</si>
  <si>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</si>
  <si>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</si>
  <si>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</si>
  <si>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</si>
  <si>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</si>
  <si>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</si>
  <si>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</si>
  <si>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</si>
  <si>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</si>
  <si>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</si>
  <si>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</si>
  <si>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</si>
  <si>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</si>
  <si>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</si>
  <si>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</si>
  <si>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</si>
  <si>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</si>
  <si>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</si>
  <si>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</si>
  <si>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</si>
  <si>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</si>
  <si>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</si>
  <si>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</si>
  <si>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</si>
  <si>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</si>
  <si>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</si>
  <si>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</si>
  <si>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</si>
  <si>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</si>
  <si>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</si>
  <si>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</si>
  <si>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</si>
  <si>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</si>
  <si>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</si>
  <si>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</si>
  <si>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</si>
  <si>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</si>
  <si>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</si>
  <si>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</si>
  <si>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</si>
  <si>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</si>
  <si>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</si>
  <si>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</si>
  <si>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</si>
  <si>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</si>
  <si>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</si>
  <si>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</si>
  <si>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</si>
  <si>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</si>
  <si>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</si>
  <si>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</si>
  <si>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</si>
  <si>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</si>
  <si>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</si>
  <si>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</si>
  <si>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</si>
  <si>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</si>
  <si>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</si>
  <si>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</si>
  <si>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</si>
  <si>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</si>
  <si>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</si>
  <si>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</si>
  <si>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</si>
  <si>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</si>
  <si>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</si>
  <si>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</si>
  <si>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</si>
  <si>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</si>
  <si>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</si>
  <si>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</si>
  <si>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</si>
  <si>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</si>
  <si>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</si>
  <si>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</si>
  <si>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</si>
  <si>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</si>
  <si>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</si>
  <si>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</si>
  <si>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</si>
  <si>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</si>
  <si>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</si>
  <si>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</si>
  <si>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</si>
  <si>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</si>
  <si>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</si>
  <si>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</si>
  <si>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</si>
  <si>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</si>
  <si>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</si>
  <si>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</si>
  <si>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</si>
  <si>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</si>
  <si>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</si>
  <si>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</si>
  <si>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</si>
  <si>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</si>
  <si>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</si>
  <si>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</si>
  <si>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</si>
  <si>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</si>
  <si>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</si>
  <si>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</si>
  <si>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</si>
  <si>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</si>
  <si>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</si>
  <si>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</si>
  <si>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</si>
  <si>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</si>
  <si>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</si>
  <si>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</si>
  <si>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</si>
  <si>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</si>
  <si>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</si>
  <si>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</si>
  <si>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</si>
  <si>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</si>
  <si>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</si>
  <si>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</si>
  <si>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</si>
  <si>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</si>
  <si>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</si>
  <si>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</si>
  <si>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</si>
  <si>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</si>
  <si>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</si>
  <si>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</si>
  <si>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</si>
  <si>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</si>
  <si>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</si>
  <si>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</si>
  <si>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</si>
  <si>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</si>
  <si>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</si>
  <si>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</si>
  <si>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</si>
  <si>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</si>
  <si>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</si>
  <si>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</si>
  <si>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</si>
  <si>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</si>
  <si>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</si>
  <si>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</si>
  <si>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</si>
  <si>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</si>
  <si>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</si>
  <si>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</si>
  <si>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</si>
  <si>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</si>
  <si>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</si>
  <si>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</si>
  <si>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</si>
  <si>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</si>
  <si>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</si>
  <si>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</si>
  <si>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</si>
  <si>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</si>
  <si>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</si>
  <si>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</si>
  <si>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</si>
  <si>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</si>
  <si>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</si>
  <si>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</si>
  <si>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</si>
  <si>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</si>
  <si>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</si>
  <si>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</si>
  <si>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</si>
  <si>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</si>
  <si>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</si>
  <si>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</si>
  <si>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</si>
  <si>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</si>
  <si>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</si>
  <si>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</si>
  <si>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</si>
  <si>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</si>
  <si>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</si>
  <si>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</si>
  <si>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</si>
  <si>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</si>
  <si>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</si>
  <si>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</si>
  <si>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</si>
  <si>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</si>
  <si>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</si>
  <si>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</si>
  <si>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</si>
  <si>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</si>
  <si>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</si>
  <si>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</si>
  <si>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</si>
  <si>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</si>
  <si>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</si>
  <si>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</si>
  <si>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</si>
  <si>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</si>
  <si>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</si>
  <si>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</si>
  <si>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</si>
  <si>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</si>
  <si>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</si>
  <si>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</si>
  <si>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</si>
  <si>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</si>
  <si>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</si>
  <si>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</si>
  <si>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</si>
  <si>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</si>
  <si>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</si>
  <si>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</si>
  <si>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</si>
  <si>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</si>
  <si>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</si>
  <si>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</si>
  <si>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</si>
  <si>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</si>
  <si>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</si>
  <si>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</si>
  <si>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</si>
  <si>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</si>
  <si>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</si>
  <si>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</si>
  <si>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</si>
  <si>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</si>
  <si>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</si>
  <si>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</si>
  <si>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</si>
  <si>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</si>
  <si>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</si>
  <si>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</si>
  <si>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</si>
  <si>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</si>
  <si>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</si>
  <si>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</si>
  <si>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</si>
  <si>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</si>
  <si>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</si>
  <si>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</si>
  <si>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</si>
  <si>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</si>
  <si>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</si>
  <si>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</si>
  <si>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</si>
  <si>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</si>
  <si>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</si>
  <si>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</si>
  <si>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</si>
  <si>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</si>
  <si>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</si>
  <si>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</si>
  <si>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</si>
  <si>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</si>
  <si>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</si>
  <si>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</si>
  <si>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</si>
  <si>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</si>
  <si>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</si>
  <si>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</si>
  <si>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</si>
  <si>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</si>
  <si>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</si>
  <si>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</si>
  <si>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</si>
  <si>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</si>
  <si>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</si>
  <si>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</si>
  <si>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</si>
  <si>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</si>
  <si>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</si>
  <si>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</si>
  <si>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</si>
  <si>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</si>
  <si>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</si>
  <si>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</si>
  <si>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</si>
  <si>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</si>
  <si>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</si>
  <si>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</si>
  <si>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</si>
  <si>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</si>
  <si>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</si>
  <si>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</si>
  <si>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</si>
  <si>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</si>
  <si>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</si>
  <si>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</si>
  <si>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</si>
  <si>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</si>
  <si>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</si>
  <si>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</si>
  <si>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</si>
  <si>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</si>
  <si>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</si>
  <si>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</si>
  <si>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</si>
  <si>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</si>
  <si>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</si>
  <si>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</si>
  <si>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</si>
  <si>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</si>
  <si>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</si>
  <si>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</si>
  <si>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</si>
  <si>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</si>
  <si>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</si>
  <si>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</si>
  <si>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</si>
  <si>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</si>
  <si>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</si>
  <si>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</si>
  <si>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</si>
  <si>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</si>
  <si>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</si>
  <si>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</si>
  <si>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</si>
  <si>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</si>
  <si>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</si>
  <si>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</si>
  <si>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</si>
  <si>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</si>
  <si>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</si>
  <si>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</si>
  <si>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</si>
  <si>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</si>
  <si>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</si>
  <si>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</si>
  <si>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</si>
  <si>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</si>
  <si>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</si>
  <si>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</si>
  <si>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</si>
  <si>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</si>
  <si>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</si>
  <si>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</si>
  <si>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</si>
  <si>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</si>
  <si>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</si>
  <si>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</si>
  <si>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</si>
  <si>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</si>
  <si>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</si>
  <si>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</si>
  <si>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</si>
  <si>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</si>
  <si>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</si>
  <si>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</si>
  <si>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</si>
  <si>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</si>
  <si>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</si>
  <si>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</si>
  <si>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</si>
  <si>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</si>
  <si>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</si>
  <si>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</si>
  <si>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</si>
  <si>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</si>
  <si>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</si>
  <si>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</si>
  <si>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</si>
  <si>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</si>
  <si>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</si>
  <si>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</si>
  <si>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</si>
  <si>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</si>
  <si>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</si>
  <si>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</si>
  <si>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</si>
  <si>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</si>
  <si>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</si>
  <si>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</si>
  <si>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</si>
  <si>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</si>
  <si>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</si>
  <si>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</si>
  <si>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</si>
  <si>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</si>
  <si>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</si>
  <si>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</si>
  <si>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</si>
  <si>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</si>
  <si>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</si>
  <si>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</si>
  <si>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</si>
  <si>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</si>
  <si>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</si>
  <si>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</si>
  <si>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</si>
  <si>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</si>
  <si>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</si>
  <si>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</si>
  <si>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</si>
  <si>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</si>
  <si>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</si>
  <si>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</si>
  <si>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</si>
  <si>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</si>
  <si>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</si>
  <si>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</si>
  <si>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</si>
  <si>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</si>
  <si>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</si>
  <si>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</si>
  <si>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</si>
  <si>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</si>
  <si>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</si>
  <si>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</si>
  <si>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</si>
  <si>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</si>
  <si>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</si>
  <si>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</si>
  <si>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</si>
  <si>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</si>
  <si>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</si>
  <si>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</si>
  <si>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</si>
  <si>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</si>
  <si>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</si>
  <si>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</si>
  <si>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</si>
  <si>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</si>
  <si>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</si>
  <si>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</si>
  <si>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</si>
  <si>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</si>
  <si>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</si>
  <si>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</si>
  <si>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</si>
  <si>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</si>
  <si>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</si>
  <si>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</si>
  <si>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</si>
  <si>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</si>
  <si>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</si>
  <si>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</si>
  <si>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</si>
  <si>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</si>
  <si>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</si>
  <si>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</si>
  <si>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</si>
  <si>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</si>
  <si>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</si>
  <si>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</si>
  <si>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</si>
  <si>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</si>
  <si>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</si>
  <si>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</si>
  <si>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</si>
  <si>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</si>
  <si>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</si>
  <si>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</si>
  <si>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</si>
  <si>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</si>
  <si>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</si>
  <si>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</si>
  <si>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</si>
  <si>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</si>
  <si>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</si>
  <si>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</si>
  <si>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</si>
  <si>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</si>
  <si>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</si>
  <si>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</si>
  <si>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</si>
  <si>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</si>
  <si>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</si>
  <si>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</si>
  <si>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</si>
  <si>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</si>
  <si>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</si>
  <si>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</si>
  <si>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</si>
  <si>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</si>
  <si>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</si>
  <si>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</si>
  <si>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</si>
  <si>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</si>
  <si>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</si>
  <si>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</si>
  <si>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</si>
  <si>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</si>
  <si>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</si>
  <si>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</si>
  <si>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</si>
  <si>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</si>
  <si>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</si>
  <si>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</si>
  <si>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</si>
  <si>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</si>
  <si>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</si>
  <si>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</si>
  <si>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</si>
  <si>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</si>
  <si>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</si>
  <si>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</si>
  <si>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</si>
  <si>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</si>
  <si>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</si>
  <si>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</si>
  <si>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</si>
  <si>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</si>
  <si>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</si>
  <si>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</si>
  <si>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</si>
  <si>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</si>
  <si>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</si>
  <si>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</si>
  <si>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</si>
  <si>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</si>
  <si>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</si>
  <si>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</si>
  <si>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</si>
  <si>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</si>
  <si>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</si>
  <si>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</si>
  <si>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</si>
  <si>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</si>
  <si>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</si>
  <si>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</si>
  <si>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</si>
  <si>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</si>
  <si>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</si>
  <si>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</si>
  <si>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</si>
  <si>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</si>
  <si>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</si>
  <si>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</si>
  <si>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</si>
  <si>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</si>
  <si>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</si>
  <si>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</si>
  <si>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</si>
  <si>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</si>
  <si>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</si>
  <si>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</si>
  <si>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</si>
  <si>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</si>
  <si>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</si>
  <si>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</si>
  <si>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</si>
  <si>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</si>
  <si>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</si>
  <si>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</si>
  <si>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</si>
  <si>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</si>
  <si>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</si>
  <si>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</si>
  <si>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</si>
  <si>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</si>
  <si>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</si>
  <si>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</si>
  <si>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</si>
  <si>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</si>
  <si>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</si>
  <si>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</si>
  <si>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</si>
  <si>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</si>
  <si>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</si>
  <si>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</si>
  <si>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</si>
  <si>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</si>
  <si>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</si>
  <si>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</si>
  <si>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</si>
  <si>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</si>
  <si>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</si>
  <si>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</si>
  <si>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</si>
  <si>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</si>
  <si>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</si>
  <si>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</si>
  <si>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</si>
  <si>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</si>
  <si>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</si>
  <si>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</si>
  <si>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</si>
  <si>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</si>
  <si>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</si>
  <si>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</si>
  <si>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</si>
  <si>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</si>
  <si>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</si>
  <si>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</si>
  <si>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</si>
  <si>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</si>
  <si>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</si>
  <si>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</si>
  <si>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</si>
  <si>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</si>
  <si>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</si>
  <si>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</si>
  <si>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</si>
  <si>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</si>
  <si>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</si>
  <si>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</si>
  <si>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</si>
  <si>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</si>
  <si>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</si>
  <si>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</si>
  <si>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</si>
  <si>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</si>
  <si>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</si>
  <si>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</si>
  <si>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</si>
  <si>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</si>
  <si>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</si>
  <si>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</si>
  <si>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</si>
  <si>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</si>
  <si>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</si>
  <si>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</si>
  <si>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</si>
  <si>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</si>
  <si>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</si>
  <si>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</si>
  <si>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</si>
  <si>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</si>
  <si>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</si>
  <si>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</si>
  <si>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</si>
  <si>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</si>
  <si>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</si>
  <si>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</si>
  <si>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</si>
  <si>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</si>
  <si>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</si>
  <si>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</si>
  <si>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</si>
  <si>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</si>
  <si>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</si>
  <si>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</si>
  <si>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</si>
  <si>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</si>
  <si>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</si>
  <si>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</si>
  <si>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</si>
  <si>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</si>
  <si>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</si>
  <si>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</si>
  <si>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</si>
  <si>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</si>
  <si>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</si>
  <si>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</si>
  <si>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</si>
  <si>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</si>
  <si>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</si>
  <si>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</si>
  <si>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</si>
  <si>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</si>
  <si>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</si>
  <si>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</si>
  <si>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</si>
  <si>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</si>
  <si>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</si>
  <si>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</si>
  <si>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</si>
  <si>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</si>
  <si>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</si>
  <si>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</si>
  <si>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</si>
  <si>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</si>
  <si>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</si>
  <si>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</si>
  <si>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</si>
  <si>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</si>
  <si>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</si>
  <si>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</si>
  <si>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</si>
  <si>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</si>
  <si>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</si>
  <si>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</si>
  <si>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</si>
  <si>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</si>
  <si>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</si>
  <si>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</si>
  <si>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</si>
  <si>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</si>
  <si>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</si>
  <si>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</si>
  <si>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</si>
  <si>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</si>
  <si>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</si>
  <si>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</si>
  <si>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</si>
  <si>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</si>
  <si>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</si>
  <si>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</si>
  <si>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</si>
  <si>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</si>
  <si>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</si>
  <si>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</si>
  <si>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</si>
  <si>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</si>
  <si>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</si>
  <si>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</si>
  <si>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</si>
  <si>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</si>
  <si>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</si>
  <si>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</si>
  <si>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</si>
  <si>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</si>
  <si>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</si>
  <si>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</si>
  <si>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</si>
  <si>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</si>
  <si>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</si>
  <si>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</si>
  <si>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</si>
  <si>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</si>
  <si>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</si>
  <si>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</si>
  <si>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</si>
  <si>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</si>
  <si>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</si>
  <si>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</si>
  <si>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</si>
  <si>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</si>
  <si>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</si>
  <si>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</si>
  <si>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</si>
  <si>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</si>
  <si>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</si>
  <si>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</si>
  <si>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</si>
  <si>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</si>
  <si>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</si>
  <si>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</si>
  <si>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</si>
  <si>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</si>
  <si>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</si>
  <si>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</si>
  <si>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</si>
  <si>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</si>
  <si>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</si>
  <si>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</si>
  <si>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</si>
  <si>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</si>
  <si>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</si>
  <si>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</si>
  <si>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</si>
  <si>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</si>
  <si>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</si>
  <si>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</si>
  <si>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</si>
  <si>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</si>
  <si>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</si>
  <si>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</si>
  <si>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</si>
  <si>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</si>
  <si>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</si>
  <si>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</si>
  <si>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</si>
  <si>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</si>
  <si>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</si>
  <si>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</si>
  <si>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</si>
  <si>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</si>
  <si>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</si>
  <si>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</si>
  <si>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</si>
  <si>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</si>
  <si>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</si>
  <si>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</si>
  <si>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</si>
  <si>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</si>
  <si>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</si>
  <si>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</si>
  <si>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</si>
  <si>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</si>
  <si>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</si>
  <si>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</si>
  <si>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</si>
  <si>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</si>
  <si>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</si>
  <si>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</si>
  <si>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</si>
  <si>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</si>
  <si>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</si>
  <si>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</si>
  <si>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</si>
  <si>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</si>
  <si>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</si>
  <si>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</si>
  <si>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</si>
  <si>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</si>
  <si>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</si>
  <si>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</si>
  <si>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</si>
  <si>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</si>
  <si>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</si>
  <si>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</si>
  <si>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</si>
  <si>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</si>
  <si>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</si>
  <si>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</si>
  <si>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</si>
  <si>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</si>
  <si>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</si>
  <si>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</si>
  <si>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</si>
  <si>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</si>
  <si>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</si>
  <si>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</si>
  <si>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</si>
  <si>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</si>
  <si>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</si>
  <si>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</si>
  <si>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</si>
  <si>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</si>
  <si>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</si>
  <si>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</si>
  <si>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</si>
  <si>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</si>
  <si>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</si>
  <si>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</si>
  <si>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</si>
  <si>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</si>
  <si>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</si>
  <si>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</si>
  <si>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</si>
  <si>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</si>
  <si>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</si>
  <si>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</si>
  <si>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</si>
  <si>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</si>
  <si>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</si>
  <si>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</si>
  <si>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</si>
  <si>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</si>
  <si>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</si>
  <si>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</si>
  <si>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</si>
  <si>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</si>
  <si>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</si>
  <si>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</si>
  <si>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</si>
  <si>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</si>
  <si>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</si>
  <si>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</si>
  <si>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</si>
  <si>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</si>
  <si>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</si>
  <si>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</si>
  <si>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</si>
  <si>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</si>
  <si>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</si>
  <si>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</si>
  <si>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</si>
  <si>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</si>
  <si>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</si>
  <si>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</si>
  <si>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</si>
  <si>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</si>
  <si>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</si>
  <si>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</si>
  <si>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</si>
  <si>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</si>
  <si>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</si>
  <si>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</si>
  <si>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</si>
  <si>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</si>
  <si>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</si>
  <si>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</si>
  <si>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</si>
  <si>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</si>
  <si>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</si>
  <si>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</si>
  <si>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</si>
  <si>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</si>
  <si>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</si>
  <si>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</si>
  <si>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</si>
  <si>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</si>
  <si>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</si>
  <si>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</si>
  <si>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</si>
  <si>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</si>
  <si>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</si>
  <si>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</si>
  <si>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</si>
  <si>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</si>
  <si>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</si>
  <si>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</si>
  <si>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</si>
  <si>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</si>
  <si>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</si>
  <si>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</si>
  <si>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</si>
  <si>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</si>
  <si>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</si>
  <si>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</si>
  <si>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</si>
  <si>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</si>
  <si>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</si>
  <si>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</si>
  <si>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</si>
  <si>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</si>
  <si>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</si>
  <si>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</si>
  <si>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</si>
  <si>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</si>
  <si>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</si>
  <si>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</si>
  <si>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</si>
  <si>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</si>
  <si>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</si>
  <si>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</si>
  <si>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</si>
  <si>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</si>
  <si>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</si>
  <si>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</si>
  <si>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</si>
  <si>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</si>
  <si>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</si>
  <si>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</si>
  <si>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</si>
  <si>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</si>
  <si>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</si>
  <si>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</si>
  <si>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</si>
  <si>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</si>
  <si>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</si>
  <si>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</si>
  <si>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</si>
  <si>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</si>
  <si>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</si>
  <si>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</si>
  <si>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</si>
  <si>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</si>
  <si>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</si>
  <si>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</si>
  <si>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</si>
  <si>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</si>
  <si>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</si>
  <si>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</si>
  <si>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</si>
  <si>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</si>
  <si>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</si>
  <si>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</si>
  <si>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</si>
  <si>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</si>
  <si>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</si>
  <si>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</si>
  <si>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</si>
  <si>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</si>
  <si>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</si>
  <si>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</si>
  <si>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</si>
  <si>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</si>
  <si>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</si>
  <si>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</si>
  <si>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</si>
  <si>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</si>
  <si>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</si>
  <si>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</si>
  <si>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</si>
  <si>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</si>
  <si>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</si>
  <si>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</si>
  <si>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</si>
  <si>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</si>
  <si>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</si>
  <si>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</si>
  <si>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</si>
  <si>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</si>
  <si>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</si>
  <si>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</si>
  <si>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</si>
  <si>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</si>
  <si>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</si>
  <si>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</si>
  <si>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</si>
  <si>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</si>
  <si>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</si>
  <si>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</si>
  <si>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</si>
  <si>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</si>
  <si>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</si>
  <si>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</si>
  <si>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</si>
  <si>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</si>
  <si>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</si>
  <si>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</si>
  <si>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</si>
  <si>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</si>
  <si>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</si>
  <si>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</si>
  <si>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</si>
  <si>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</si>
  <si>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</si>
  <si>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</si>
  <si>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</si>
  <si>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</si>
  <si>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</si>
  <si>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</si>
  <si>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</si>
  <si>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</si>
  <si>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</si>
  <si>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</si>
  <si>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</si>
  <si>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</si>
  <si>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</si>
  <si>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</si>
  <si>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</si>
  <si>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</si>
  <si>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</si>
  <si>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</si>
  <si>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</si>
  <si>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</si>
  <si>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</si>
  <si>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</si>
  <si>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</si>
  <si>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</si>
  <si>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</si>
  <si>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</si>
  <si>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</si>
  <si>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</si>
  <si>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</si>
  <si>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</si>
  <si>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</si>
  <si>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</si>
  <si>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</si>
  <si>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</si>
  <si>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</si>
  <si>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</si>
  <si>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</si>
  <si>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</si>
  <si>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</si>
  <si>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</si>
  <si>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</si>
  <si>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</si>
  <si>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</si>
  <si>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</si>
  <si>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</si>
  <si>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</si>
  <si>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</si>
  <si>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</si>
  <si>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</si>
  <si>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</si>
  <si>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</si>
  <si>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</si>
  <si>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</si>
  <si>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</si>
  <si>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</si>
  <si>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</si>
  <si>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</si>
  <si>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</si>
  <si>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</si>
  <si>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</si>
  <si>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</si>
  <si>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</si>
  <si>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</si>
  <si>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</si>
  <si>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</si>
  <si>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</si>
  <si>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</si>
  <si>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</si>
  <si>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</si>
  <si>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</si>
  <si>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</si>
  <si>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</si>
  <si>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</si>
  <si>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</si>
  <si>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</si>
  <si>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</si>
  <si>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</si>
  <si>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</si>
  <si>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</si>
  <si>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</si>
  <si>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</si>
  <si>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</si>
  <si>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</si>
  <si>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</si>
  <si>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</si>
  <si>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</si>
  <si>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</si>
  <si>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</si>
  <si>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</si>
  <si>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</si>
  <si>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</si>
  <si>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</si>
  <si>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</si>
  <si>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</si>
  <si>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</si>
  <si>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</si>
  <si>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</si>
  <si>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</si>
  <si>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</si>
  <si>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</si>
  <si>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</si>
  <si>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</si>
  <si>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</si>
  <si>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</si>
  <si>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</si>
  <si>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</si>
  <si>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</si>
  <si>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</si>
  <si>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</si>
  <si>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</si>
  <si>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</si>
  <si>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</si>
  <si>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</si>
  <si>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</si>
  <si>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</si>
  <si>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</si>
  <si>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</si>
  <si>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</si>
  <si>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</si>
  <si>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</si>
  <si>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</si>
  <si>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</si>
  <si>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</si>
  <si>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</si>
  <si>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</si>
  <si>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</si>
  <si>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</si>
  <si>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</si>
  <si>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</si>
  <si>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</si>
  <si>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</si>
  <si>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</si>
  <si>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</si>
  <si>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</si>
  <si>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</si>
  <si>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</si>
  <si>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</si>
  <si>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</si>
  <si>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</si>
  <si>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</si>
  <si>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</si>
  <si>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</si>
  <si>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</si>
  <si>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</si>
  <si>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</si>
  <si>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</si>
  <si>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</si>
  <si>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</si>
  <si>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</si>
  <si>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</si>
  <si>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</si>
  <si>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</si>
  <si>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</si>
  <si>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</si>
  <si>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</si>
  <si>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</si>
  <si>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</si>
  <si>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</si>
  <si>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</si>
  <si>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</si>
  <si>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</si>
  <si>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</si>
  <si>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</si>
  <si>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</si>
  <si>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</si>
  <si>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</si>
  <si>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</si>
  <si>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</si>
  <si>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</si>
  <si>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</si>
  <si>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</si>
  <si>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</si>
  <si>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</si>
  <si>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</si>
  <si>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</si>
  <si>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</si>
  <si>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</si>
  <si>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</si>
  <si>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</si>
  <si>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</si>
  <si>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</si>
  <si>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</si>
  <si>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</si>
  <si>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</si>
  <si>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</si>
  <si>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</si>
  <si>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</si>
  <si>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</si>
  <si>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</si>
  <si>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</si>
  <si>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</si>
  <si>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</si>
  <si>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</si>
  <si>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</si>
  <si>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</si>
  <si>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</si>
  <si>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</si>
  <si>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</si>
  <si>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</si>
  <si>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</si>
  <si>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</si>
  <si>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</si>
  <si>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</si>
  <si>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</si>
  <si>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</si>
  <si>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</si>
  <si>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</si>
  <si>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</si>
  <si>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</si>
  <si>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</si>
  <si>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</si>
  <si>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</si>
  <si>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</si>
  <si>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</si>
  <si>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</si>
  <si>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</si>
  <si>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</si>
  <si>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</si>
  <si>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</si>
  <si>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</si>
  <si>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</si>
  <si>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</si>
  <si>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</si>
  <si>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</si>
  <si>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</si>
  <si>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</si>
  <si>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</si>
  <si>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</si>
  <si>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</si>
  <si>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</si>
  <si>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</si>
  <si>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</si>
  <si>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</si>
  <si>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</si>
  <si>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</si>
  <si>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</si>
  <si>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</si>
  <si>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</si>
  <si>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</si>
  <si>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</si>
  <si>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</si>
  <si>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</si>
  <si>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</si>
  <si>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</si>
  <si>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</si>
  <si>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</si>
  <si>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</si>
  <si>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</si>
  <si>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</si>
  <si>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</si>
  <si>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</si>
  <si>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</si>
  <si>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</si>
  <si>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</si>
  <si>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</si>
  <si>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</si>
  <si>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</si>
  <si>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</si>
  <si>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</si>
  <si>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</si>
  <si>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</si>
  <si>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</si>
  <si>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</si>
  <si>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</si>
  <si>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</si>
  <si>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</si>
  <si>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</si>
  <si>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</si>
  <si>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</si>
  <si>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</si>
  <si>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</si>
  <si>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</si>
  <si>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</si>
  <si>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</si>
  <si>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</si>
  <si>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</si>
  <si>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</si>
  <si>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</si>
  <si>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</si>
  <si>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</si>
  <si>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</si>
  <si>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</si>
  <si>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</si>
  <si>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</si>
  <si>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</si>
  <si>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</si>
  <si>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</si>
  <si>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</si>
  <si>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</si>
  <si>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</si>
  <si>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</si>
  <si>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</si>
  <si>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</si>
  <si>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</si>
  <si>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</si>
  <si>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</si>
  <si>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</si>
  <si>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</si>
  <si>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</si>
  <si>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</si>
  <si>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</si>
  <si>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</si>
  <si>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</si>
  <si>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</si>
  <si>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</si>
  <si>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</si>
  <si>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</si>
  <si>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</si>
  <si>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</si>
  <si>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</si>
  <si>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</si>
  <si>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</si>
  <si>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</si>
  <si>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</si>
  <si>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</si>
  <si>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</si>
  <si>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</si>
  <si>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</si>
  <si>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</si>
  <si>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</si>
  <si>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</si>
  <si>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</si>
  <si>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</si>
  <si>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</si>
  <si>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</si>
  <si>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</si>
  <si>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</si>
  <si>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</si>
  <si>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</si>
  <si>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</si>
  <si>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</si>
  <si>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</si>
  <si>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</si>
  <si>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</si>
  <si>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</si>
  <si>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</si>
  <si>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</si>
  <si>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</si>
  <si>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</si>
  <si>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</si>
  <si>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</si>
  <si>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</si>
  <si>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</si>
  <si>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</si>
  <si>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</si>
  <si>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</si>
  <si>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</si>
  <si>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</si>
  <si>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</si>
  <si>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</si>
  <si>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</si>
  <si>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</si>
  <si>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</si>
  <si>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</si>
  <si>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</si>
  <si>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</si>
  <si>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</si>
  <si>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</si>
  <si>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</si>
  <si>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</si>
  <si>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</si>
  <si>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</si>
  <si>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</si>
  <si>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</si>
  <si>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</si>
  <si>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</si>
  <si>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</si>
  <si>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</si>
  <si>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</si>
  <si>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</si>
  <si>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</si>
  <si>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</si>
  <si>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</si>
  <si>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</si>
  <si>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</si>
  <si>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</si>
  <si>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</si>
  <si>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</si>
  <si>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</si>
  <si>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</si>
  <si>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</si>
  <si>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</si>
  <si>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</si>
  <si>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</si>
  <si>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</si>
  <si>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</si>
  <si>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</si>
  <si>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</si>
  <si>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</si>
  <si>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</si>
  <si>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</si>
  <si>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</si>
  <si>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</si>
  <si>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</si>
  <si>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</si>
  <si>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</si>
  <si>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</si>
  <si>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</si>
  <si>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</si>
  <si>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</si>
  <si>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</si>
  <si>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</si>
  <si>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</si>
  <si>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</si>
  <si>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</si>
  <si>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</si>
  <si>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</si>
  <si>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</si>
  <si>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</si>
  <si>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</si>
  <si>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</si>
  <si>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</si>
  <si>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</si>
  <si>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</si>
  <si>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</si>
  <si>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</si>
  <si>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</si>
  <si>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</si>
  <si>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</si>
  <si>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</si>
  <si>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</si>
  <si>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</si>
  <si>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</si>
  <si>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</si>
  <si>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</si>
  <si>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</si>
  <si>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</si>
  <si>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</si>
  <si>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</si>
  <si>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</si>
  <si>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</si>
  <si>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</si>
  <si>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</si>
  <si>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</si>
  <si>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</si>
  <si>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</si>
  <si>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</si>
  <si>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</si>
  <si>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</si>
  <si>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</si>
  <si>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</si>
  <si>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</si>
  <si>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</si>
  <si>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</si>
  <si>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</si>
  <si>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</si>
  <si>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</si>
  <si>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</si>
  <si>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</si>
  <si>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</si>
  <si>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</si>
  <si>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</si>
  <si>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</si>
  <si>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</si>
  <si>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</si>
  <si>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</si>
  <si>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</si>
  <si>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</si>
  <si>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</si>
  <si>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</si>
  <si>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</si>
  <si>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</si>
  <si>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</si>
  <si>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</si>
  <si>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</si>
  <si>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</si>
  <si>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</si>
  <si>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</si>
  <si>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</si>
  <si>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</si>
  <si>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</si>
  <si>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</si>
  <si>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</si>
  <si>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</si>
  <si>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</si>
  <si>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</si>
  <si>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</si>
  <si>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</si>
  <si>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</si>
  <si>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</si>
  <si>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</si>
  <si>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</si>
  <si>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</si>
  <si>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</si>
  <si>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</si>
  <si>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</si>
  <si>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</si>
  <si>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</si>
  <si>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</si>
  <si>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</si>
  <si>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</si>
  <si>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</si>
  <si>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</si>
  <si>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</si>
  <si>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</si>
  <si>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</si>
  <si>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</si>
  <si>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</si>
  <si>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</si>
  <si>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</si>
  <si>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</si>
  <si>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</si>
  <si>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</si>
  <si>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</si>
  <si>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</si>
  <si>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</si>
  <si>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</si>
  <si>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</si>
  <si>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</si>
  <si>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</si>
  <si>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</si>
  <si>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</si>
  <si>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</si>
  <si>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</si>
  <si>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</si>
  <si>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</si>
  <si>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</si>
  <si>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</si>
  <si>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</si>
  <si>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</si>
  <si>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</si>
  <si>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</si>
  <si>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</si>
  <si>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</si>
  <si>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</si>
  <si>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</si>
  <si>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</si>
  <si>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</si>
  <si>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</si>
  <si>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</si>
  <si>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</si>
  <si>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</si>
  <si>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</si>
  <si>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</si>
  <si>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</si>
  <si>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</si>
  <si>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</si>
  <si>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</si>
  <si>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</si>
  <si>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</si>
  <si>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</si>
  <si>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</si>
  <si>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</si>
  <si>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</si>
  <si>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</si>
  <si>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</si>
  <si>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</si>
  <si>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</si>
  <si>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</si>
  <si>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</si>
  <si>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</si>
  <si>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</si>
  <si>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</si>
  <si>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</si>
  <si>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</si>
  <si>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</si>
  <si>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</si>
  <si>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</si>
  <si>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</si>
  <si>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</si>
  <si>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</si>
  <si>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</si>
  <si>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</si>
  <si>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</si>
  <si>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</si>
  <si>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</si>
  <si>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</si>
  <si>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</si>
  <si>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</si>
  <si>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</si>
  <si>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</si>
  <si>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</si>
  <si>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</si>
  <si>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</si>
  <si>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</si>
  <si>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</si>
  <si>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</si>
  <si>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</si>
  <si>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</si>
  <si>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</si>
  <si>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</si>
  <si>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</si>
  <si>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</si>
  <si>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</si>
  <si>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</si>
  <si>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</si>
  <si>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</si>
  <si>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</si>
  <si>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</si>
  <si>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</si>
  <si>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</si>
  <si>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</si>
  <si>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</si>
  <si>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</si>
  <si>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</si>
  <si>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</si>
  <si>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</si>
  <si>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</si>
  <si>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</si>
  <si>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</si>
  <si>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</si>
  <si>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</si>
  <si>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</si>
  <si>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</si>
  <si>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</si>
  <si>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</si>
  <si>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</si>
  <si>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</si>
  <si>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</si>
  <si>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</si>
  <si>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</si>
  <si>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</si>
  <si>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</si>
  <si>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</si>
  <si>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</si>
  <si>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</si>
  <si>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</si>
  <si>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</si>
  <si>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</si>
  <si>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</si>
  <si>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</si>
  <si>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</si>
  <si>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</si>
  <si>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</si>
  <si>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</si>
  <si>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</si>
  <si>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</si>
  <si>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</si>
  <si>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</si>
  <si>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</si>
  <si>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</si>
  <si>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</si>
  <si>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</si>
  <si>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</si>
  <si>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</si>
  <si>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</si>
  <si>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</si>
  <si>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</si>
  <si>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</si>
  <si>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</si>
  <si>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</si>
  <si>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</si>
  <si>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</si>
  <si>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</si>
  <si>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</si>
  <si>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</si>
  <si>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</si>
  <si>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</si>
  <si>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</si>
  <si>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</si>
  <si>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</si>
  <si>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</si>
  <si>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</si>
  <si>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</si>
  <si>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</si>
  <si>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</si>
  <si>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</si>
  <si>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</si>
  <si>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</si>
  <si>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</si>
  <si>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</si>
  <si>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</si>
  <si>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</si>
  <si>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</si>
  <si>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</si>
  <si>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</si>
  <si>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</si>
  <si>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</si>
  <si>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</si>
  <si>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</si>
  <si>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</si>
  <si>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</si>
  <si>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</si>
  <si>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</si>
  <si>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</si>
  <si>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</si>
  <si>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</si>
  <si>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</si>
  <si>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</si>
  <si>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</si>
  <si>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</si>
  <si>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</si>
  <si>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</si>
  <si>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</si>
  <si>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</si>
  <si>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</si>
  <si>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</si>
  <si>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</si>
  <si>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</si>
  <si>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</si>
  <si>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</si>
  <si>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</si>
  <si>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</si>
  <si>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</si>
  <si>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</si>
  <si>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</si>
  <si>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</si>
  <si>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</si>
  <si>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</si>
  <si>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</si>
  <si>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</si>
  <si>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</si>
  <si>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</si>
  <si>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</si>
  <si>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</si>
  <si>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</si>
  <si>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</si>
  <si>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</si>
  <si>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</si>
  <si>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</si>
  <si>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</si>
  <si>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</si>
  <si>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</si>
  <si>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</si>
  <si>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</si>
  <si>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</si>
  <si>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</si>
  <si>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</si>
  <si>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</si>
  <si>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</si>
  <si>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</si>
  <si>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</si>
  <si>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</si>
  <si>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</si>
  <si>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</si>
  <si>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</si>
  <si>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</si>
  <si>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</si>
  <si>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</si>
  <si>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</si>
  <si>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</si>
  <si>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</si>
  <si>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</si>
  <si>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</si>
  <si>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</si>
  <si>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</si>
  <si>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</si>
  <si>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</si>
  <si>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</si>
  <si>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</si>
  <si>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</si>
  <si>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</si>
  <si>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</si>
  <si>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</si>
  <si>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</si>
  <si>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</si>
  <si>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</si>
  <si>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</si>
  <si>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</si>
  <si>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</si>
  <si>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</si>
  <si>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</si>
  <si>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</si>
  <si>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</si>
  <si>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</si>
  <si>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</si>
  <si>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</si>
  <si>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</si>
  <si>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</si>
  <si>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</si>
  <si>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</si>
  <si>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</si>
  <si>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</si>
  <si>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</si>
  <si>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</si>
  <si>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</si>
  <si>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</si>
  <si>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</si>
  <si>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</si>
  <si>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</si>
  <si>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</si>
  <si>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</si>
  <si>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</si>
  <si>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</si>
  <si>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</si>
  <si>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</si>
  <si>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</si>
  <si>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</si>
  <si>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</si>
  <si>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</si>
  <si>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</si>
  <si>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</si>
  <si>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</si>
  <si>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</si>
  <si>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</si>
  <si>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</si>
  <si>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</si>
  <si>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</si>
  <si>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</si>
  <si>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</si>
  <si>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</si>
  <si>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</si>
  <si>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</si>
  <si>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</si>
  <si>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</si>
  <si>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</si>
  <si>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</si>
  <si>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</si>
  <si>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</si>
  <si>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</si>
  <si>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</si>
  <si>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</si>
  <si>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</si>
  <si>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</si>
  <si>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</si>
  <si>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</si>
  <si>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</si>
  <si>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</si>
  <si>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</si>
  <si>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</si>
  <si>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</si>
  <si>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</si>
  <si>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</si>
  <si>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</si>
  <si>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</si>
  <si>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</si>
  <si>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</si>
  <si>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</si>
  <si>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</si>
  <si>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</si>
  <si>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</si>
  <si>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</si>
  <si>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</si>
  <si>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</si>
  <si>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</si>
  <si>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</si>
  <si>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</si>
  <si>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</si>
  <si>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</si>
  <si>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</si>
  <si>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</si>
  <si>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</si>
  <si>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</si>
  <si>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</si>
  <si>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</si>
  <si>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</si>
  <si>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</si>
  <si>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</si>
  <si>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</si>
  <si>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</si>
  <si>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</si>
  <si>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</si>
  <si>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</si>
  <si>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</si>
  <si>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</si>
  <si>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</si>
  <si>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</si>
  <si>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</si>
  <si>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</si>
  <si>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</si>
  <si>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</si>
  <si>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</si>
  <si>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</si>
  <si>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</si>
  <si>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</si>
  <si>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</si>
  <si>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</si>
  <si>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</si>
  <si>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</si>
  <si>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</si>
  <si>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</si>
  <si>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</si>
  <si>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</si>
  <si>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</si>
  <si>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</si>
  <si>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</si>
  <si>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</si>
  <si>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</si>
  <si>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</si>
  <si>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</si>
  <si>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</si>
  <si>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</si>
  <si>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</si>
  <si>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</si>
  <si>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</si>
  <si>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</si>
  <si>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</si>
  <si>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</si>
  <si>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</si>
  <si>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</si>
  <si>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</si>
  <si>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</si>
  <si>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</si>
  <si>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</si>
  <si>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</si>
  <si>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</si>
  <si>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</si>
  <si>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</si>
  <si>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</si>
  <si>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</si>
  <si>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</si>
  <si>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</si>
  <si>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</si>
  <si>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</si>
  <si>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</si>
  <si>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</si>
  <si>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</si>
  <si>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</si>
  <si>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</si>
  <si>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</si>
  <si>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</si>
  <si>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</si>
  <si>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</si>
  <si>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</si>
  <si>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</si>
  <si>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</si>
  <si>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</si>
  <si>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</si>
  <si>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</si>
  <si>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</si>
  <si>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</si>
  <si>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</si>
  <si>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</si>
  <si>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</si>
  <si>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</si>
  <si>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</si>
  <si>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</si>
  <si>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</si>
  <si>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</si>
  <si>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</si>
  <si>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</si>
  <si>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</si>
  <si>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</si>
  <si>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</si>
  <si>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</si>
  <si>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</si>
  <si>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</si>
  <si>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</si>
  <si>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</si>
  <si>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</si>
  <si>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</si>
  <si>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</si>
  <si>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</si>
  <si>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</si>
  <si>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</si>
  <si>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</si>
  <si>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</si>
  <si>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</si>
  <si>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</si>
  <si>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</si>
  <si>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</si>
  <si>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</si>
  <si>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</si>
  <si>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</si>
  <si>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</si>
  <si>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</si>
  <si>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</si>
  <si>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</si>
  <si>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</si>
  <si>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</si>
  <si>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</si>
  <si>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</si>
  <si>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</si>
  <si>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</si>
  <si>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</si>
  <si>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</si>
  <si>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</si>
  <si>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</si>
  <si>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</si>
  <si>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</si>
  <si>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</si>
  <si>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</si>
  <si>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</si>
  <si>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</si>
  <si>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</si>
  <si>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</si>
  <si>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</si>
  <si>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</si>
  <si>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</si>
  <si>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</si>
  <si>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</si>
  <si>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</si>
  <si>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</si>
  <si>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</si>
  <si>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</si>
  <si>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</si>
  <si>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</si>
  <si>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</si>
  <si>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</si>
  <si>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</si>
  <si>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</si>
  <si>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</si>
  <si>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</si>
  <si>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</si>
  <si>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</si>
  <si>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</si>
  <si>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</si>
  <si>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</si>
  <si>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</si>
  <si>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</si>
  <si>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</si>
  <si>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</si>
  <si>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</si>
  <si>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</si>
  <si>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</si>
  <si>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</si>
  <si>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</si>
  <si>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</si>
  <si>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</si>
  <si>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</si>
  <si>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</si>
  <si>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</si>
  <si>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</si>
  <si>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</si>
  <si>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</si>
  <si>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</si>
  <si>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</si>
  <si>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</si>
  <si>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</si>
  <si>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</si>
  <si>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</si>
  <si>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</si>
  <si>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</si>
  <si>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</si>
  <si>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</si>
  <si>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</si>
  <si>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</si>
  <si>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</si>
  <si>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</si>
  <si>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</si>
  <si>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</si>
  <si>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</si>
  <si>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</si>
  <si>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</si>
  <si>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</si>
  <si>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</si>
  <si>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</si>
  <si>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</si>
  <si>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</si>
  <si>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</si>
  <si>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</si>
  <si>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</si>
  <si>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</si>
  <si>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</si>
  <si>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</si>
  <si>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</si>
  <si>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</si>
  <si>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</si>
  <si>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</si>
  <si>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</si>
  <si>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</si>
  <si>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</si>
  <si>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</si>
  <si>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</si>
  <si>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</si>
  <si>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</si>
  <si>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</si>
  <si>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</si>
  <si>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</si>
  <si>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</si>
  <si>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</si>
  <si>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</si>
  <si>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</si>
  <si>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</si>
  <si>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</si>
  <si>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</si>
  <si>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</si>
  <si>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</si>
  <si>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</si>
  <si>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</si>
  <si>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</si>
  <si>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</si>
  <si>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</si>
  <si>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</si>
  <si>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</si>
  <si>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</si>
  <si>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</si>
  <si>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</si>
  <si>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</si>
  <si>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</si>
  <si>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</si>
  <si>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</si>
  <si>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</si>
  <si>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</si>
  <si>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</si>
  <si>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</si>
  <si>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</si>
  <si>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</si>
  <si>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</si>
  <si>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</si>
  <si>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</si>
  <si>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</si>
  <si>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</si>
  <si>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</si>
  <si>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</si>
  <si>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</si>
  <si>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</si>
  <si>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</si>
  <si>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</si>
  <si>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</si>
  <si>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</si>
  <si>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</si>
  <si>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</si>
  <si>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</si>
  <si>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</si>
  <si>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</si>
  <si>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</si>
  <si>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</si>
  <si>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</si>
  <si>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</si>
  <si>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</si>
  <si>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</si>
  <si>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</si>
  <si>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</si>
  <si>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</si>
  <si>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</si>
  <si>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</si>
  <si>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</si>
  <si>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</si>
  <si>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</si>
  <si>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</si>
  <si>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</si>
  <si>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</si>
  <si>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</si>
  <si>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</si>
  <si>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</si>
  <si>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</si>
  <si>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</si>
  <si>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</si>
  <si>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</si>
  <si>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</si>
  <si>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</si>
  <si>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</si>
  <si>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</si>
  <si>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</si>
  <si>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</si>
  <si>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</si>
  <si>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</si>
  <si>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</si>
  <si>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</si>
  <si>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</si>
  <si>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</si>
  <si>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</si>
  <si>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</si>
  <si>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</si>
  <si>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</si>
  <si>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</si>
  <si>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</si>
  <si>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</si>
  <si>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</si>
  <si>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</si>
  <si>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</si>
  <si>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</si>
  <si>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</si>
  <si>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</si>
  <si>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</si>
  <si>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</si>
  <si>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</si>
  <si>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</si>
  <si>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</si>
  <si>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</si>
  <si>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</si>
  <si>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</si>
  <si>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</si>
  <si>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</si>
  <si>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</si>
  <si>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</si>
  <si>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</si>
  <si>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</si>
  <si>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</si>
  <si>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</si>
  <si>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</si>
  <si>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</si>
  <si>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</si>
  <si>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</si>
  <si>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</si>
  <si>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</si>
  <si>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</si>
  <si>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</si>
  <si>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</si>
  <si>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</si>
  <si>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</si>
  <si>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</si>
  <si>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</si>
  <si>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</si>
  <si>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</si>
  <si>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</si>
  <si>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</si>
  <si>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</si>
  <si>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</si>
  <si>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</si>
  <si>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</si>
  <si>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</si>
  <si>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</si>
  <si>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</si>
  <si>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</si>
  <si>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</si>
  <si>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</si>
  <si>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</si>
  <si>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</si>
  <si>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</si>
  <si>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</si>
  <si>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</si>
  <si>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</si>
  <si>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</si>
  <si>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</si>
  <si>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</si>
  <si>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</si>
  <si>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</si>
  <si>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</si>
  <si>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</si>
  <si>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</si>
  <si>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</si>
  <si>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</si>
  <si>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</si>
  <si>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</si>
  <si>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</si>
  <si>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</si>
  <si>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</si>
  <si>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</si>
  <si>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</si>
  <si>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</si>
  <si>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</si>
  <si>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</si>
  <si>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</si>
  <si>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</si>
  <si>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</si>
  <si>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</si>
  <si>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</si>
  <si>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</si>
  <si>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</si>
  <si>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</si>
  <si>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</si>
  <si>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</si>
  <si>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</si>
  <si>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</si>
  <si>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</si>
  <si>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</si>
  <si>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</si>
  <si>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</si>
  <si>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</si>
  <si>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</si>
  <si>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</si>
  <si>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</si>
  <si>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</si>
  <si>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</si>
  <si>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</si>
  <si>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</si>
  <si>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</si>
  <si>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</si>
  <si>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</si>
  <si>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</si>
  <si>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</si>
  <si>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</si>
  <si>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</si>
  <si>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</si>
  <si>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</si>
  <si>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</si>
  <si>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</si>
  <si>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</si>
  <si>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</si>
  <si>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</si>
  <si>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</si>
  <si>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</si>
  <si>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</si>
  <si>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</si>
  <si>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</si>
  <si>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</si>
  <si>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</si>
  <si>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</si>
  <si>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</si>
  <si>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</si>
  <si>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</si>
  <si>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</si>
  <si>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</si>
  <si>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</si>
  <si>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</si>
  <si>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</si>
  <si>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</si>
  <si>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</si>
  <si>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</si>
  <si>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</si>
  <si>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</si>
  <si>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</si>
  <si>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</si>
  <si>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</si>
  <si>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</si>
  <si>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</si>
  <si>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</si>
  <si>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</si>
  <si>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</si>
  <si>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</si>
  <si>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</si>
  <si>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</si>
  <si>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</si>
  <si>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</si>
  <si>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</si>
  <si>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</si>
  <si>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</si>
  <si>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</si>
  <si>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</si>
  <si>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</si>
  <si>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</si>
  <si>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</si>
  <si>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</si>
  <si>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</si>
  <si>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</si>
  <si>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</si>
  <si>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</si>
  <si>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</si>
  <si>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</si>
  <si>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</si>
  <si>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</si>
  <si>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</si>
  <si>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</si>
  <si>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</si>
  <si>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</si>
  <si>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</si>
  <si>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</si>
  <si>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</si>
  <si>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</si>
  <si>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</si>
  <si>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</si>
  <si>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</si>
  <si>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</si>
  <si>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</si>
  <si>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</si>
  <si>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</si>
  <si>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</si>
  <si>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</si>
  <si>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</si>
  <si>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</si>
  <si>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</si>
  <si>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</si>
  <si>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</si>
  <si>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</si>
  <si>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</si>
  <si>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</si>
  <si>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</si>
  <si>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</si>
  <si>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</si>
  <si>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</si>
  <si>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</si>
  <si>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</si>
  <si>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</si>
  <si>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</si>
  <si>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</si>
  <si>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</si>
  <si>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</si>
  <si>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</si>
  <si>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</si>
  <si>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</si>
  <si>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</si>
  <si>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</si>
  <si>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</si>
  <si>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</si>
  <si>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</si>
  <si>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</si>
  <si>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</si>
  <si>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</si>
  <si>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</si>
  <si>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</si>
  <si>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</si>
  <si>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</si>
  <si>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</si>
  <si>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</si>
  <si>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</si>
  <si>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</si>
  <si>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</si>
  <si>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</si>
  <si>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</si>
  <si>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</si>
  <si>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</si>
  <si>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</si>
  <si>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</si>
  <si>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</si>
  <si>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</si>
  <si>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</si>
  <si>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</si>
  <si>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</si>
  <si>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</si>
  <si>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</si>
  <si>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</si>
  <si>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</si>
  <si>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</si>
  <si>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</si>
  <si>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</si>
  <si>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</si>
  <si>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</si>
  <si>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</si>
  <si>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</si>
  <si>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</si>
  <si>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</si>
  <si>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</si>
  <si>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</si>
  <si>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</si>
  <si>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</si>
  <si>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</si>
  <si>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</si>
  <si>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</si>
  <si>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</si>
  <si>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</si>
  <si>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</si>
  <si>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</si>
  <si>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</si>
  <si>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</si>
  <si>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</si>
  <si>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</si>
  <si>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</si>
  <si>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</si>
  <si>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</si>
  <si>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</si>
  <si>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</si>
  <si>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</si>
  <si>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</si>
  <si>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</si>
  <si>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</si>
  <si>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</si>
  <si>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</si>
  <si>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</si>
  <si>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</si>
  <si>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</si>
  <si>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</si>
  <si>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</si>
  <si>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</si>
  <si>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</si>
  <si>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</si>
  <si>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</si>
  <si>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</si>
  <si>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</si>
  <si>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</si>
  <si>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</si>
  <si>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</si>
  <si>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</si>
  <si>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</si>
  <si>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</si>
  <si>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</si>
  <si>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</si>
  <si>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</si>
  <si>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</si>
  <si>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</si>
  <si>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</si>
  <si>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</si>
  <si>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</si>
  <si>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</si>
  <si>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</si>
  <si>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</si>
  <si>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</si>
  <si>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</si>
  <si>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</si>
  <si>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</si>
  <si>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</si>
  <si>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</si>
  <si>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</si>
  <si>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</si>
  <si>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</si>
  <si>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</si>
  <si>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</si>
  <si>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</si>
  <si>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</si>
  <si>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</si>
  <si>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</si>
  <si>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</si>
  <si>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</si>
  <si>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</si>
  <si>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</si>
  <si>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</si>
  <si>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</si>
  <si>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</si>
  <si>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</si>
  <si>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</si>
  <si>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</si>
  <si>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</si>
  <si>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</si>
  <si>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</si>
  <si>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</si>
  <si>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</si>
  <si>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</si>
  <si>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</si>
  <si>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</si>
  <si>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</si>
  <si>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</si>
  <si>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</si>
  <si>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</si>
  <si>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</si>
  <si>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</si>
  <si>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</si>
  <si>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</si>
  <si>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</si>
  <si>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</si>
  <si>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</si>
  <si>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</si>
  <si>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</si>
  <si>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</si>
  <si>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</si>
  <si>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</si>
  <si>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</si>
  <si>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</si>
  <si>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</si>
  <si>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</si>
  <si>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</si>
  <si>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</si>
  <si>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</si>
  <si>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</si>
  <si>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</si>
  <si>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</si>
  <si>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</si>
  <si>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</si>
  <si>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</si>
  <si>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</si>
  <si>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</si>
  <si>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</si>
  <si>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</si>
  <si>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</si>
  <si>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</si>
  <si>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</si>
  <si>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</si>
  <si>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</si>
  <si>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</si>
  <si>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</si>
  <si>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</si>
  <si>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</si>
  <si>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</si>
  <si>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</si>
  <si>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</si>
  <si>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</si>
  <si>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</si>
  <si>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</si>
  <si>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</si>
  <si>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</si>
  <si>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</si>
  <si>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</si>
  <si>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</si>
  <si>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</si>
  <si>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</si>
  <si>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</si>
  <si>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</si>
  <si>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</si>
  <si>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</si>
  <si>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</si>
  <si>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</si>
  <si>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</si>
  <si>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</si>
  <si>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</si>
  <si>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</si>
  <si>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</si>
  <si>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</si>
  <si>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</si>
  <si>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</si>
  <si>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</si>
  <si>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</si>
  <si>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</si>
  <si>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</si>
  <si>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</si>
  <si>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</si>
  <si>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</si>
  <si>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</si>
  <si>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</si>
  <si>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</si>
  <si>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</si>
  <si>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</si>
  <si>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</si>
  <si>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</si>
  <si>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</si>
  <si>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</si>
  <si>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</si>
  <si>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</si>
  <si>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</si>
  <si>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</si>
  <si>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</si>
  <si>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</si>
  <si>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</si>
  <si>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</si>
  <si>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</si>
  <si>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</si>
  <si>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</si>
  <si>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</si>
  <si>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</si>
  <si>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</si>
  <si>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</si>
  <si>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</si>
  <si>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</si>
  <si>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</si>
  <si>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</si>
  <si>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</si>
  <si>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</si>
  <si>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</si>
  <si>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</si>
  <si>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</si>
  <si>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</si>
  <si>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</si>
  <si>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</si>
  <si>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</si>
  <si>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</si>
  <si>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</si>
  <si>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</si>
  <si>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</si>
  <si>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</si>
  <si>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</si>
  <si>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</si>
  <si>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</si>
  <si>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</si>
  <si>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</si>
  <si>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</si>
  <si>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</si>
  <si>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</si>
  <si>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</si>
  <si>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</si>
  <si>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</si>
  <si>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</si>
  <si>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</si>
  <si>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</si>
  <si>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</si>
  <si>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</si>
  <si>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</si>
  <si>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</si>
  <si>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</si>
  <si>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</si>
  <si>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</si>
  <si>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</si>
  <si>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</si>
  <si>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</si>
  <si>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</si>
  <si>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</si>
  <si>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</si>
  <si>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</si>
  <si>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</si>
  <si>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</si>
  <si>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</si>
  <si>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</si>
  <si>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</si>
  <si>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</si>
  <si>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</si>
  <si>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</si>
  <si>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</si>
  <si>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</si>
  <si>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</si>
  <si>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</si>
  <si>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</si>
  <si>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</si>
  <si>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</si>
  <si>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</si>
  <si>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</si>
  <si>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</si>
  <si>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</si>
  <si>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</si>
  <si>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</si>
  <si>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</si>
  <si>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</si>
  <si>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</si>
  <si>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</si>
  <si>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</si>
  <si>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</si>
  <si>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</si>
  <si>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</si>
  <si>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</si>
  <si>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</si>
  <si>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</si>
  <si>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</si>
  <si>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</si>
  <si>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</si>
  <si>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</si>
  <si>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</si>
  <si>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</si>
  <si>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</si>
  <si>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</si>
  <si>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</si>
  <si>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</si>
  <si>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</si>
  <si>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</si>
  <si>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</si>
  <si>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</si>
  <si>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</si>
  <si>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</si>
  <si>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</si>
  <si>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</si>
  <si>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</si>
  <si>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</si>
  <si>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</si>
  <si>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</si>
  <si>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</si>
  <si>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</si>
  <si>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</si>
  <si>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</si>
  <si>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</si>
  <si>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</si>
  <si>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</si>
  <si>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</si>
  <si>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</si>
  <si>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</si>
  <si>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</si>
  <si>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</si>
  <si>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</si>
  <si>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</si>
  <si>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</si>
  <si>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</si>
  <si>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</si>
  <si>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</si>
  <si>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</si>
  <si>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</si>
  <si>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</si>
  <si>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</si>
  <si>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</si>
  <si>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</si>
  <si>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</si>
  <si>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</si>
  <si>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</si>
  <si>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</si>
  <si>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</si>
  <si>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</si>
  <si>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</si>
  <si>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</si>
  <si>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</si>
  <si>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</si>
  <si>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</si>
  <si>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</si>
  <si>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</si>
  <si>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</si>
  <si>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</si>
  <si>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</si>
  <si>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</si>
  <si>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</si>
  <si>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</si>
  <si>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</si>
  <si>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</si>
  <si>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</si>
  <si>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</si>
  <si>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</si>
  <si>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</si>
  <si>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</si>
  <si>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</si>
  <si>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</si>
  <si>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</si>
  <si>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</si>
  <si>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</si>
  <si>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</si>
  <si>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</si>
  <si>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</si>
  <si>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</si>
  <si>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</si>
  <si>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</si>
  <si>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</si>
  <si>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</si>
  <si>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</si>
  <si>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</si>
  <si>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</si>
  <si>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</si>
  <si>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</si>
  <si>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</si>
  <si>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</si>
  <si>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</si>
  <si>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</si>
  <si>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</si>
  <si>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</si>
  <si>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</si>
  <si>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</si>
  <si>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</si>
  <si>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</si>
  <si>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</si>
  <si>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</si>
  <si>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</si>
  <si>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</si>
  <si>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</si>
  <si>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</si>
  <si>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</si>
  <si>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</si>
  <si>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</si>
  <si>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</si>
  <si>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</si>
  <si>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</si>
  <si>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</si>
  <si>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</si>
  <si>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</si>
  <si>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</si>
  <si>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</si>
  <si>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</si>
  <si>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</si>
  <si>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</si>
  <si>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</si>
  <si>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</si>
  <si>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</si>
  <si>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</si>
  <si>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</si>
  <si>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</si>
  <si>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</si>
  <si>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</si>
  <si>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</si>
  <si>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</si>
  <si>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</si>
  <si>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</si>
  <si>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</si>
  <si>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</si>
  <si>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</si>
  <si>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</si>
  <si>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</si>
  <si>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</si>
  <si>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</si>
  <si>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</si>
  <si>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</si>
  <si>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</si>
  <si>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</si>
  <si>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</si>
  <si>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</si>
  <si>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</si>
  <si>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</si>
  <si>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</si>
  <si>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</si>
  <si>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</si>
  <si>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</si>
  <si>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</si>
  <si>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</si>
  <si>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</si>
  <si>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</si>
  <si>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</si>
  <si>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</si>
  <si>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</si>
  <si>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</si>
  <si>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</si>
  <si>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</si>
  <si>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</si>
  <si>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</si>
  <si>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</si>
  <si>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</si>
  <si>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</si>
  <si>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</si>
  <si>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</si>
  <si>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</si>
  <si>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</si>
  <si>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</si>
  <si>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</si>
  <si>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</si>
  <si>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</si>
  <si>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</si>
  <si>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</si>
  <si>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</si>
  <si>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</si>
  <si>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</si>
  <si>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</si>
  <si>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</si>
  <si>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</si>
  <si>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</si>
  <si>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</si>
  <si>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</si>
  <si>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</si>
  <si>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</si>
  <si>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</si>
  <si>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</si>
  <si>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</si>
  <si>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</si>
  <si>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</si>
  <si>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</si>
  <si>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</si>
  <si>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</si>
  <si>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</si>
  <si>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</si>
  <si>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</si>
  <si>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</si>
  <si>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</si>
  <si>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</si>
  <si>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</si>
  <si>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</si>
  <si>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</si>
  <si>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</si>
  <si>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</si>
  <si>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</si>
  <si>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</si>
  <si>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</si>
  <si>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</si>
  <si>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</si>
  <si>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</si>
  <si>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</si>
  <si>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</si>
  <si>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</si>
  <si>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</si>
  <si>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</si>
  <si>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</si>
  <si>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</si>
  <si>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</si>
  <si>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</si>
  <si>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</si>
  <si>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</si>
  <si>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</si>
  <si>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</si>
  <si>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</si>
  <si>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</si>
  <si>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</si>
  <si>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</si>
  <si>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</si>
  <si>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</si>
  <si>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</si>
  <si>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</si>
  <si>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</si>
  <si>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</si>
  <si>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</si>
  <si>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</si>
  <si>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</si>
  <si>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</si>
  <si>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</si>
  <si>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</si>
  <si>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</si>
  <si>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</si>
  <si>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</si>
  <si>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</si>
  <si>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</si>
  <si>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</si>
  <si>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</si>
  <si>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</si>
  <si>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</si>
  <si>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</si>
  <si>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</si>
  <si>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</si>
  <si>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</si>
  <si>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</si>
  <si>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</si>
  <si>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</si>
  <si>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</si>
  <si>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</si>
  <si>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</si>
  <si>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</si>
  <si>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</si>
  <si>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</si>
  <si>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</si>
  <si>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</si>
  <si>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</si>
  <si>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</si>
  <si>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</si>
  <si>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</si>
  <si>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</si>
  <si>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</si>
  <si>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</si>
  <si>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</si>
  <si>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</si>
  <si>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</si>
  <si>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</si>
  <si>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</si>
  <si>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</si>
  <si>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</si>
  <si>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</si>
  <si>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</si>
  <si>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</si>
  <si>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</si>
  <si>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</si>
  <si>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</si>
  <si>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</si>
  <si>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</si>
  <si>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</si>
  <si>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</si>
  <si>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</si>
  <si>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</si>
  <si>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</si>
  <si>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</si>
  <si>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</si>
  <si>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</si>
  <si>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</si>
  <si>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</si>
  <si>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</si>
  <si>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</si>
  <si>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</si>
  <si>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</si>
  <si>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</si>
  <si>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</si>
  <si>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</si>
  <si>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</si>
  <si>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</si>
  <si>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</si>
  <si>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</si>
  <si>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</si>
  <si>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</si>
  <si>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</si>
  <si>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</si>
  <si>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</si>
  <si>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</si>
  <si>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</si>
  <si>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</si>
  <si>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</si>
  <si>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</si>
  <si>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</si>
  <si>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</si>
  <si>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</si>
  <si>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</si>
  <si>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</si>
  <si>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</si>
  <si>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</si>
  <si>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</si>
  <si>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</si>
  <si>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</si>
  <si>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</si>
  <si>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</si>
  <si>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</si>
  <si>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</si>
  <si>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</si>
  <si>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</si>
  <si>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</si>
  <si>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</si>
  <si>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</si>
  <si>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</si>
  <si>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</si>
  <si>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</si>
  <si>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</si>
  <si>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</si>
  <si>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</si>
  <si>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</si>
  <si>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</si>
  <si>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</si>
  <si>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</si>
  <si>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</si>
  <si>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</si>
  <si>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</si>
  <si>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</si>
  <si>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</si>
  <si>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</si>
  <si>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</si>
  <si>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</si>
  <si>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</si>
  <si>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</si>
  <si>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</si>
  <si>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</si>
  <si>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</si>
  <si>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</si>
  <si>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</si>
  <si>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</si>
  <si>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</si>
  <si>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</si>
  <si>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</si>
  <si>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</si>
  <si>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</si>
  <si>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</si>
  <si>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</si>
  <si>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</si>
  <si>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</si>
  <si>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</si>
  <si>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</si>
  <si>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</si>
  <si>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</si>
  <si>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</si>
  <si>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</si>
  <si>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</si>
  <si>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</si>
  <si>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</si>
  <si>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</si>
  <si>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</si>
  <si>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</si>
  <si>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</si>
  <si>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</si>
  <si>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</si>
  <si>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</si>
  <si>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</si>
  <si>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</si>
  <si>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</si>
  <si>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</si>
  <si>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</si>
  <si>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</si>
  <si>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</si>
  <si>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</si>
  <si>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</si>
  <si>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</si>
  <si>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</si>
  <si>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</si>
  <si>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</si>
  <si>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</si>
  <si>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</si>
  <si>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</si>
  <si>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</si>
  <si>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</si>
  <si>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</si>
  <si>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</si>
  <si>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</si>
  <si>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</si>
  <si>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</si>
  <si>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</si>
  <si>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</si>
  <si>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</si>
  <si>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</si>
  <si>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</si>
  <si>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</si>
  <si>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</si>
  <si>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</si>
  <si>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</si>
  <si>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</si>
  <si>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</si>
  <si>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</si>
  <si>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</si>
  <si>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</si>
  <si>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</si>
  <si>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</si>
  <si>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</si>
  <si>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</si>
  <si>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</si>
  <si>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</si>
  <si>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</si>
  <si>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</si>
  <si>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</si>
  <si>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</si>
  <si>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</si>
  <si>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</si>
  <si>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</si>
  <si>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</si>
  <si>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</si>
  <si>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</si>
  <si>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</si>
  <si>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</si>
  <si>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</si>
  <si>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</si>
  <si>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</si>
  <si>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</si>
  <si>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</si>
  <si>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</si>
  <si>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</si>
  <si>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</si>
  <si>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</si>
  <si>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</si>
  <si>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</si>
  <si>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</si>
  <si>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</si>
  <si>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</si>
  <si>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</si>
  <si>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</si>
  <si>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</si>
  <si>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</si>
  <si>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</si>
  <si>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</si>
  <si>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</si>
  <si>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</si>
  <si>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</si>
  <si>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</si>
  <si>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</si>
  <si>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</si>
  <si>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</si>
  <si>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</si>
  <si>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</si>
  <si>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</si>
  <si>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</si>
  <si>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</si>
  <si>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</si>
  <si>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</si>
  <si>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</si>
  <si>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</si>
  <si>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</si>
  <si>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</si>
  <si>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</si>
  <si>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</si>
  <si>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</si>
  <si>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</si>
  <si>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</si>
  <si>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</si>
  <si>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</si>
  <si>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</si>
  <si>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</si>
  <si>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</si>
  <si>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</si>
  <si>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</si>
  <si>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</si>
  <si>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</si>
  <si>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</si>
  <si>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</si>
  <si>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</si>
  <si>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</si>
  <si>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</si>
  <si>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</si>
  <si>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</si>
  <si>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</si>
  <si>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</si>
  <si>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</si>
  <si>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</si>
  <si>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</si>
  <si>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</si>
  <si>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</si>
  <si>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</si>
  <si>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</si>
  <si>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</si>
  <si>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</si>
  <si>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</si>
  <si>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</si>
  <si>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</si>
  <si>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</si>
  <si>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</si>
  <si>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</si>
  <si>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</si>
  <si>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</si>
  <si>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</si>
  <si>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</si>
  <si>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</si>
  <si>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</si>
  <si>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</si>
  <si>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</si>
  <si>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</si>
  <si>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</si>
  <si>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</si>
  <si>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</si>
  <si>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</si>
  <si>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</si>
  <si>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</si>
  <si>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</si>
  <si>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</si>
  <si>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</si>
  <si>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</si>
  <si>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</si>
  <si>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</si>
  <si>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</si>
  <si>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</si>
  <si>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</si>
  <si>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</si>
  <si>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</si>
  <si>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</si>
  <si>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</si>
  <si>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</si>
  <si>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</si>
  <si>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</si>
  <si>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</si>
  <si>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</si>
  <si>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</si>
  <si>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</si>
  <si>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</si>
  <si>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</si>
  <si>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</si>
  <si>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</si>
  <si>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</si>
  <si>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</si>
  <si>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</si>
  <si>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</si>
  <si>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</si>
  <si>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</si>
  <si>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</si>
  <si>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</si>
  <si>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</si>
  <si>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</si>
  <si>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</si>
  <si>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</si>
  <si>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</si>
  <si>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</si>
  <si>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</si>
  <si>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</si>
  <si>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</si>
  <si>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</si>
  <si>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</si>
  <si>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</si>
  <si>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</si>
  <si>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</si>
  <si>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</si>
  <si>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</si>
  <si>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</si>
  <si>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</si>
  <si>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</si>
  <si>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</si>
  <si>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</si>
  <si>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</si>
  <si>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</si>
  <si>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</si>
  <si>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</si>
  <si>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</si>
  <si>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</si>
  <si>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</si>
  <si>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</si>
  <si>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</si>
  <si>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</si>
  <si>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</si>
  <si>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</si>
  <si>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</si>
  <si>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</si>
  <si>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</si>
  <si>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</si>
  <si>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</si>
  <si>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</si>
  <si>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</si>
  <si>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</si>
  <si>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</si>
  <si>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</si>
  <si>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</si>
  <si>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</si>
  <si>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</si>
  <si>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</si>
  <si>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</si>
  <si>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</si>
  <si>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</si>
  <si>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</si>
  <si>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</si>
  <si>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</si>
  <si>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</si>
  <si>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</si>
  <si>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</si>
  <si>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</si>
  <si>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</si>
  <si>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</si>
  <si>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</si>
  <si>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</si>
  <si>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</si>
  <si>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</si>
  <si>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</si>
  <si>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</si>
  <si>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</si>
  <si>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</si>
  <si>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</si>
  <si>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</si>
  <si>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</si>
  <si>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</si>
  <si>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</si>
  <si>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</si>
  <si>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</si>
  <si>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</si>
  <si>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</si>
  <si>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</si>
  <si>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</si>
  <si>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</si>
  <si>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</si>
  <si>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</si>
  <si>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</si>
  <si>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</si>
  <si>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</si>
  <si>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</si>
  <si>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</si>
  <si>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</si>
  <si>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</si>
  <si>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</si>
  <si>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</si>
  <si>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</si>
  <si>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</si>
  <si>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</si>
  <si>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</si>
  <si>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</si>
  <si>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</si>
  <si>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</si>
  <si>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</si>
  <si>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</si>
  <si>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</si>
  <si>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</si>
  <si>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</si>
  <si>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</si>
  <si>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</si>
  <si>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</si>
  <si>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</si>
  <si>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</si>
  <si>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</si>
  <si>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</si>
  <si>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</si>
  <si>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</si>
  <si>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</si>
  <si>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</si>
  <si>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</si>
  <si>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</si>
  <si>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</si>
  <si>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</si>
  <si>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</si>
  <si>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</si>
  <si>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</si>
  <si>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</si>
  <si>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</si>
  <si>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</si>
  <si>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</si>
  <si>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</si>
  <si>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</si>
  <si>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</si>
  <si>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</si>
  <si>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</si>
  <si>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</si>
  <si>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</si>
  <si>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</si>
  <si>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</si>
  <si>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</si>
  <si>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</si>
  <si>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</si>
  <si>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</si>
  <si>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</si>
  <si>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</si>
  <si>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</si>
  <si>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</si>
  <si>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</si>
  <si>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</si>
  <si>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</si>
  <si>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</si>
  <si>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</si>
  <si>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</si>
  <si>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</si>
  <si>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</si>
  <si>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</si>
  <si>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</si>
  <si>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</si>
  <si>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</si>
  <si>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</si>
  <si>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</si>
  <si>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</si>
  <si>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</si>
  <si>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</si>
  <si>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</si>
  <si>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</si>
  <si>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</si>
  <si>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</si>
  <si>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</si>
  <si>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</si>
  <si>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</si>
  <si>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</si>
  <si>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</si>
  <si>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</si>
  <si>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</si>
  <si>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</si>
  <si>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</si>
  <si>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</si>
  <si>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</si>
  <si>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</si>
  <si>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</si>
  <si>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</si>
  <si>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</si>
  <si>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</si>
  <si>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</si>
  <si>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</si>
  <si>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</si>
  <si>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</si>
  <si>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</si>
  <si>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</si>
  <si>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</si>
  <si>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</si>
  <si>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</si>
  <si>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</si>
  <si>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</si>
  <si>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</si>
  <si>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</si>
  <si>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</si>
  <si>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</si>
  <si>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</si>
  <si>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</si>
  <si>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</si>
  <si>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</si>
  <si>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</si>
  <si>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</si>
  <si>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</si>
  <si>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</si>
  <si>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</si>
  <si>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</si>
  <si>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</si>
  <si>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</si>
  <si>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</si>
  <si>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</si>
  <si>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</si>
  <si>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</si>
  <si>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</si>
  <si>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</si>
  <si>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</si>
  <si>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</si>
  <si>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</si>
  <si>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</si>
  <si>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</si>
  <si>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</si>
  <si>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</si>
  <si>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</si>
  <si>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</si>
  <si>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</si>
  <si>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</si>
  <si>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</si>
  <si>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</si>
  <si>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</si>
  <si>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</si>
  <si>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</si>
  <si>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</si>
  <si>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</si>
  <si>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</si>
  <si>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</si>
  <si>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</si>
  <si>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</si>
  <si>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</si>
  <si>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</si>
  <si>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</si>
  <si>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</si>
  <si>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</si>
  <si>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</si>
  <si>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</si>
  <si>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</si>
  <si>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</si>
  <si>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</si>
  <si>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</si>
  <si>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</si>
  <si>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</si>
  <si>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</si>
  <si>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</si>
  <si>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</si>
  <si>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</si>
  <si>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</si>
  <si>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</si>
  <si>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</si>
  <si>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</si>
  <si>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</si>
  <si>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</si>
  <si>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</si>
  <si>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</si>
  <si>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</si>
  <si>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</si>
  <si>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</si>
  <si>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</si>
  <si>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</si>
  <si>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</si>
  <si>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</si>
  <si>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</si>
  <si>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</si>
  <si>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</si>
  <si>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</si>
  <si>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</si>
  <si>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</si>
  <si>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</si>
  <si>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</si>
  <si>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</si>
  <si>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</si>
  <si>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</si>
  <si>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</si>
  <si>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</si>
  <si>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</si>
  <si>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</si>
  <si>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</si>
  <si>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</si>
  <si>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</si>
  <si>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</si>
  <si>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</si>
  <si>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</si>
  <si>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</si>
  <si>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</si>
  <si>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</si>
  <si>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</si>
  <si>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</si>
  <si>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</si>
  <si>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</si>
  <si>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</si>
  <si>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</si>
  <si>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</si>
  <si>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</si>
  <si>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</si>
  <si>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</si>
  <si>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</si>
  <si>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</si>
  <si>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</si>
  <si>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</si>
  <si>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</si>
  <si>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</si>
  <si>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</si>
  <si>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</si>
  <si>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</si>
  <si>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</si>
  <si>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</si>
  <si>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</si>
  <si>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</si>
  <si>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</si>
  <si>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</si>
  <si>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</si>
  <si>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</si>
  <si>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</si>
  <si>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</si>
  <si>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</si>
  <si>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</si>
  <si>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</si>
  <si>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</si>
  <si>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</si>
  <si>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</si>
  <si>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</si>
  <si>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</si>
  <si>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</si>
  <si>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</si>
  <si>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</si>
  <si>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</si>
  <si>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</si>
  <si>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</si>
  <si>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</si>
  <si>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</si>
  <si>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</si>
  <si>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</si>
  <si>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</si>
  <si>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</si>
  <si>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</si>
  <si>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</si>
  <si>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</si>
  <si>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</si>
  <si>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</si>
  <si>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</si>
  <si>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</si>
  <si>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</si>
  <si>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</si>
  <si>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</si>
  <si>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</si>
  <si>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</si>
  <si>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</si>
  <si>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</si>
  <si>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</si>
  <si>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</si>
  <si>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</si>
  <si>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</si>
  <si>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</si>
  <si>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</si>
  <si>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</si>
  <si>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</si>
  <si>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</si>
  <si>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</si>
  <si>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</si>
  <si>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</si>
  <si>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</si>
  <si>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</si>
  <si>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</si>
  <si>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</si>
  <si>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</si>
  <si>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</si>
  <si>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</si>
  <si>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</si>
  <si>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</si>
  <si>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</si>
  <si>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</si>
  <si>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</si>
  <si>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</si>
  <si>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</si>
  <si>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</si>
  <si>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</si>
  <si>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</si>
  <si>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</si>
  <si>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</si>
  <si>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</si>
  <si>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</si>
  <si>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</si>
  <si>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</si>
  <si>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</si>
  <si>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</si>
  <si>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</si>
  <si>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</si>
  <si>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</si>
  <si>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</si>
  <si>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</si>
  <si>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</si>
  <si>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</si>
  <si>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</si>
  <si>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</si>
  <si>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</si>
  <si>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</si>
  <si>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</si>
  <si>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</si>
  <si>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</si>
  <si>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</si>
  <si>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</si>
  <si>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</si>
  <si>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</si>
  <si>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</si>
  <si>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</si>
  <si>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</si>
  <si>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</si>
  <si>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</si>
  <si>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</si>
  <si>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</si>
  <si>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</si>
  <si>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</si>
  <si>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</si>
  <si>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</si>
  <si>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</si>
  <si>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</si>
  <si>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</si>
  <si>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</si>
  <si>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</si>
  <si>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</si>
  <si>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</si>
  <si>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</si>
  <si>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</si>
  <si>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</si>
  <si>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</si>
  <si>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</si>
  <si>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</si>
  <si>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</si>
  <si>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</si>
  <si>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</si>
  <si>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</si>
  <si>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</si>
  <si>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</si>
  <si>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</si>
  <si>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</si>
  <si>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</si>
  <si>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</si>
  <si>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</si>
  <si>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</si>
  <si>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</si>
  <si>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</si>
  <si>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</si>
  <si>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</si>
  <si>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</si>
  <si>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</si>
  <si>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</si>
  <si>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</si>
  <si>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</si>
  <si>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</si>
  <si>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</si>
  <si>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</si>
  <si>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</si>
  <si>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</si>
  <si>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</si>
  <si>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</si>
  <si>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</si>
  <si>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</si>
  <si>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</si>
  <si>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</si>
  <si>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</si>
  <si>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</si>
  <si>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</si>
  <si>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</si>
  <si>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</si>
  <si>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</si>
  <si>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</si>
  <si>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</si>
  <si>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</si>
  <si>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</si>
  <si>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</si>
  <si>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</si>
  <si>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</si>
  <si>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</si>
  <si>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</si>
  <si>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</si>
  <si>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</si>
  <si>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</si>
  <si>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</si>
  <si>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</si>
  <si>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</si>
  <si>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</si>
  <si>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</si>
  <si>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</si>
  <si>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</si>
  <si>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</si>
  <si>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</si>
  <si>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</si>
  <si>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</si>
  <si>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</si>
  <si>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</si>
  <si>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</si>
  <si>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</si>
  <si>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</si>
  <si>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</si>
  <si>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</si>
  <si>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</si>
  <si>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</si>
  <si>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</si>
  <si>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</si>
  <si>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</si>
  <si>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</si>
  <si>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</si>
  <si>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</si>
  <si>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</si>
  <si>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</si>
  <si>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</si>
  <si>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</si>
  <si>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</si>
  <si>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</si>
  <si>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</si>
  <si>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</si>
  <si>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</si>
  <si>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</si>
  <si>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</si>
  <si>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</si>
  <si>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</si>
  <si>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</si>
  <si>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</si>
  <si>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</si>
  <si>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</si>
  <si>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</si>
  <si>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</si>
  <si>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</si>
  <si>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</si>
  <si>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</si>
  <si>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</si>
  <si>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</si>
  <si>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</si>
  <si>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</si>
  <si>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</si>
  <si>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</si>
  <si>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</si>
  <si>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</si>
  <si>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</si>
  <si>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</si>
  <si>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</si>
  <si>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</si>
  <si>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</si>
  <si>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</si>
  <si>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</si>
  <si>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</si>
  <si>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</si>
  <si>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</si>
  <si>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</si>
  <si>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</si>
  <si>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</si>
  <si>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</si>
  <si>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</si>
  <si>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</si>
  <si>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</si>
  <si>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</si>
  <si>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</si>
  <si>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</si>
  <si>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</si>
  <si>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</si>
  <si>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</si>
  <si>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</si>
  <si>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</si>
  <si>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</si>
  <si>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</si>
  <si>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</si>
  <si>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</si>
  <si>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</si>
  <si>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</si>
  <si>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</si>
  <si>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</si>
  <si>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</si>
  <si>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</si>
  <si>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</si>
  <si>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</si>
  <si>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</si>
  <si>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</si>
  <si>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</si>
  <si>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</si>
  <si>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</si>
  <si>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</si>
  <si>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</si>
  <si>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</si>
  <si>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</si>
  <si>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</si>
  <si>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</si>
  <si>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</si>
  <si>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</si>
  <si>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</si>
  <si>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</si>
  <si>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</si>
  <si>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</si>
  <si>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</si>
  <si>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</si>
  <si>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</si>
  <si>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</si>
  <si>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</si>
  <si>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</si>
  <si>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</si>
  <si>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</si>
  <si>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</si>
  <si>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</si>
  <si>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</si>
  <si>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</si>
  <si>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</si>
  <si>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</si>
  <si>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</si>
  <si>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</si>
  <si>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</si>
  <si>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</si>
  <si>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</si>
  <si>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</si>
  <si>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</si>
  <si>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</si>
  <si>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</si>
  <si>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</si>
  <si>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</si>
  <si>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</si>
  <si>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</si>
  <si>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</si>
  <si>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</si>
  <si>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</si>
  <si>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</si>
  <si>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</si>
  <si>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</si>
  <si>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</si>
  <si>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</si>
  <si>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</si>
  <si>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</si>
  <si>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</si>
  <si>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</si>
  <si>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</si>
  <si>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</si>
  <si>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</si>
  <si>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</si>
  <si>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</si>
  <si>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</si>
  <si>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</si>
  <si>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</si>
  <si>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</si>
  <si>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</si>
  <si>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</si>
  <si>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</si>
  <si>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</si>
  <si>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</si>
  <si>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</si>
  <si>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</si>
  <si>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</si>
  <si>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</si>
  <si>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</si>
  <si>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</si>
  <si>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</si>
  <si>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</si>
  <si>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</si>
  <si>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</si>
  <si>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</si>
  <si>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</si>
  <si>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</si>
  <si>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</si>
  <si>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</si>
  <si>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</si>
  <si>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</si>
  <si>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</si>
  <si>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</si>
  <si>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</si>
  <si>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</si>
  <si>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</si>
  <si>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</si>
  <si>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</si>
  <si>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</si>
  <si>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</si>
  <si>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</si>
  <si>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</si>
  <si>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</si>
  <si>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</si>
  <si>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</si>
  <si>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</si>
  <si>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</si>
  <si>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</si>
  <si>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</si>
  <si>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</si>
  <si>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</si>
  <si>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</si>
  <si>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</si>
  <si>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</si>
  <si>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</si>
  <si>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</si>
  <si>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</si>
  <si>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</si>
  <si>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</si>
  <si>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</si>
  <si>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</si>
  <si>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</si>
  <si>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</si>
  <si>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</si>
  <si>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</si>
  <si>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</si>
  <si>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</si>
  <si>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</si>
  <si>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</si>
  <si>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</si>
  <si>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</si>
  <si>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</si>
  <si>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</si>
  <si>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</si>
  <si>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</si>
  <si>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</si>
  <si>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</si>
  <si>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</si>
  <si>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</si>
  <si>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</si>
  <si>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</si>
  <si>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</si>
  <si>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</si>
  <si>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</si>
  <si>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</si>
  <si>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</si>
  <si>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</si>
  <si>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</si>
  <si>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</si>
  <si>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</si>
  <si>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</si>
  <si>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</si>
  <si>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</si>
  <si>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</si>
  <si>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</si>
  <si>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</si>
  <si>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</si>
  <si>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</si>
  <si>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</si>
  <si>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</si>
  <si>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</si>
  <si>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</si>
  <si>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</si>
  <si>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</si>
  <si>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</si>
  <si>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</si>
  <si>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</si>
  <si>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</si>
  <si>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</si>
  <si>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</si>
  <si>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</si>
  <si>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</si>
  <si>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</si>
  <si>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</si>
  <si>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</si>
  <si>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</si>
  <si>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</si>
  <si>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</si>
  <si>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</si>
  <si>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</si>
  <si>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</si>
  <si>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</si>
  <si>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</si>
  <si>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</si>
  <si>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</si>
  <si>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</si>
  <si>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</si>
  <si>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</si>
  <si>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</si>
  <si>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</si>
  <si>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</si>
  <si>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</si>
  <si>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</si>
  <si>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</si>
  <si>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</si>
  <si>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</si>
  <si>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</si>
  <si>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</si>
  <si>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</si>
  <si>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</si>
  <si>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</si>
  <si>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</si>
  <si>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</si>
  <si>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</si>
  <si>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</si>
  <si>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</si>
  <si>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</si>
  <si>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</si>
  <si>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</si>
  <si>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</si>
  <si>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</si>
  <si>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</si>
  <si>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</si>
  <si>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</si>
  <si>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</si>
  <si>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</si>
  <si>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</si>
  <si>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</si>
  <si>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</si>
  <si>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</si>
  <si>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</si>
  <si>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</si>
  <si>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</si>
  <si>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</si>
  <si>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</si>
  <si>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</si>
  <si>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</si>
  <si>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</si>
  <si>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</si>
  <si>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</si>
  <si>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</si>
  <si>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</si>
  <si>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</si>
  <si>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</si>
  <si>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</si>
  <si>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</si>
  <si>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</si>
  <si>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</si>
  <si>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</si>
  <si>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</si>
  <si>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</si>
  <si>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</si>
  <si>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</si>
  <si>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</si>
  <si>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</si>
  <si>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</si>
  <si>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</si>
  <si>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</si>
  <si>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</si>
  <si>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</si>
  <si>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</si>
  <si>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</si>
  <si>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</si>
  <si>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</si>
  <si>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</si>
  <si>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</si>
  <si>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</si>
  <si>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</si>
  <si>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</si>
  <si>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</si>
  <si>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</si>
  <si>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</si>
  <si>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</si>
  <si>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</si>
  <si>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</si>
  <si>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</si>
  <si>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</si>
  <si>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</si>
  <si>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</si>
  <si>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</si>
  <si>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</si>
  <si>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</si>
  <si>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</si>
  <si>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</si>
  <si>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</si>
  <si>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</si>
  <si>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</si>
  <si>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</si>
  <si>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</si>
  <si>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</si>
  <si>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</si>
  <si>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</si>
  <si>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</si>
  <si>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</si>
  <si>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</si>
  <si>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</si>
  <si>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</si>
  <si>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</si>
  <si>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</si>
  <si>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</si>
  <si>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</si>
  <si>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</si>
  <si>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</si>
  <si>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</si>
  <si>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</si>
  <si>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</si>
  <si>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</si>
  <si>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</si>
  <si>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</si>
  <si>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</si>
  <si>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</si>
  <si>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</si>
  <si>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</si>
  <si>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</si>
  <si>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</si>
  <si>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</si>
  <si>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</si>
  <si>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</si>
  <si>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</si>
  <si>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</si>
  <si>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</si>
  <si>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</si>
  <si>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</si>
  <si>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</si>
  <si>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</si>
  <si>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</si>
  <si>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</si>
  <si>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</si>
  <si>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</si>
  <si>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</si>
  <si>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</si>
  <si>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</si>
  <si>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</si>
  <si>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</si>
  <si>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</si>
  <si>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</si>
  <si>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</si>
  <si>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</si>
  <si>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</si>
  <si>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</si>
  <si>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</si>
  <si>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</si>
  <si>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</si>
  <si>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</si>
  <si>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</si>
  <si>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</si>
  <si>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</si>
  <si>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</si>
  <si>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</si>
  <si>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</si>
  <si>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</si>
  <si>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</si>
  <si>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</si>
  <si>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</si>
  <si>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</si>
  <si>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</si>
  <si>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</si>
  <si>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</si>
  <si>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</si>
  <si>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</si>
  <si>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</si>
  <si>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</si>
  <si>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</si>
  <si>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</si>
  <si>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</si>
  <si>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</si>
  <si>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</si>
  <si>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</si>
  <si>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</si>
  <si>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</si>
  <si>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</si>
  <si>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</si>
  <si>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</si>
  <si>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</si>
  <si>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</si>
  <si>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</si>
  <si>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</si>
  <si>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</si>
  <si>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</si>
  <si>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</si>
  <si>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</si>
  <si>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</si>
  <si>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</si>
  <si>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</si>
  <si>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</si>
  <si>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</si>
  <si>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</si>
  <si>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</si>
  <si>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</si>
  <si>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</si>
  <si>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</si>
  <si>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</si>
  <si>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</si>
  <si>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</si>
  <si>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</si>
  <si>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</si>
  <si>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</si>
  <si>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</si>
  <si>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</si>
  <si>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</si>
  <si>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</si>
  <si>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</si>
  <si>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</si>
  <si>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</si>
  <si>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</si>
  <si>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</si>
  <si>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</si>
  <si>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</si>
  <si>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</si>
  <si>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</si>
  <si>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</si>
  <si>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</si>
  <si>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</si>
  <si>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</si>
  <si>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</si>
  <si>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</si>
  <si>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</si>
  <si>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</si>
  <si>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</si>
  <si>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</si>
  <si>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</si>
  <si>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</si>
  <si>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</si>
  <si>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</si>
  <si>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</si>
  <si>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</si>
  <si>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</si>
  <si>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</si>
  <si>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</si>
  <si>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</si>
  <si>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</si>
  <si>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</si>
  <si>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</si>
  <si>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</si>
  <si>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</si>
  <si>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</si>
  <si>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</si>
  <si>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</si>
  <si>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</si>
  <si>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</si>
  <si>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</si>
  <si>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</si>
  <si>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</si>
  <si>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</si>
  <si>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</si>
  <si>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</si>
  <si>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</si>
  <si>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</si>
  <si>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</si>
  <si>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</si>
  <si>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</si>
  <si>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</si>
  <si>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</si>
  <si>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</si>
  <si>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</si>
  <si>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</si>
  <si>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</si>
  <si>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</si>
  <si>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</si>
  <si>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</si>
  <si>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</si>
  <si>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</si>
  <si>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</si>
  <si>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</si>
  <si>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</si>
  <si>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</si>
  <si>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</si>
  <si>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</si>
  <si>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</si>
  <si>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</si>
  <si>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</si>
  <si>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</si>
  <si>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</si>
  <si>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</si>
  <si>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</si>
  <si>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</si>
  <si>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</si>
  <si>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</si>
  <si>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</si>
  <si>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</si>
  <si>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</si>
  <si>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</si>
  <si>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</si>
  <si>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</si>
  <si>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</si>
  <si>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</si>
  <si>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</si>
  <si>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</si>
  <si>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</si>
  <si>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</si>
  <si>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</si>
  <si>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</si>
  <si>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</si>
  <si>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</si>
  <si>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</si>
  <si>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</si>
  <si>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</si>
  <si>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</si>
  <si>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</si>
  <si>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</si>
  <si>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</si>
  <si>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</si>
  <si>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</si>
  <si>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</si>
  <si>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</si>
  <si>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</si>
  <si>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</si>
  <si>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</si>
  <si>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</si>
  <si>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</si>
  <si>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</si>
  <si>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</si>
  <si>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</si>
  <si>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</si>
  <si>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</si>
  <si>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</si>
  <si>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</si>
  <si>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</si>
  <si>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</si>
  <si>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</si>
  <si>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</si>
  <si>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</si>
  <si>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</si>
  <si>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</si>
  <si>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</si>
  <si>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</si>
  <si>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</si>
  <si>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</si>
  <si>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</si>
  <si>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</si>
  <si>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</si>
  <si>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</si>
  <si>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</si>
  <si>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</si>
  <si>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</si>
  <si>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</si>
  <si>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</si>
  <si>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</si>
  <si>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</si>
  <si>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</si>
  <si>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</si>
  <si>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</si>
  <si>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</si>
  <si>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</si>
  <si>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</si>
  <si>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</si>
  <si>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</si>
  <si>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</si>
  <si>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</si>
  <si>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</si>
  <si>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</si>
  <si>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</si>
  <si>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</si>
  <si>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</si>
  <si>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</si>
  <si>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</si>
  <si>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</si>
  <si>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</si>
  <si>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</si>
  <si>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</si>
  <si>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</si>
  <si>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</si>
  <si>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</si>
  <si>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</si>
  <si>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</si>
  <si>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</si>
  <si>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</si>
  <si>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</si>
  <si>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</si>
  <si>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</si>
  <si>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</si>
  <si>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</si>
  <si>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</si>
  <si>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</si>
  <si>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</si>
  <si>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</si>
  <si>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</si>
  <si>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</si>
  <si>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</si>
  <si>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</si>
  <si>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</si>
  <si>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</si>
  <si>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</si>
  <si>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</si>
  <si>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</si>
  <si>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</si>
  <si>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</si>
  <si>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</si>
  <si>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</si>
  <si>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</si>
  <si>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</si>
  <si>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</si>
  <si>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</si>
  <si>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</si>
  <si>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</si>
  <si>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</si>
  <si>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</si>
  <si>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</si>
  <si>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</si>
  <si>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</si>
  <si>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</si>
  <si>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</si>
  <si>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</si>
  <si>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</si>
  <si>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</si>
  <si>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</si>
  <si>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</si>
  <si>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</si>
  <si>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</si>
  <si>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</si>
  <si>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</si>
  <si>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</si>
  <si>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</si>
  <si>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</si>
  <si>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</si>
  <si>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</si>
  <si>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</si>
  <si>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</si>
  <si>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</si>
  <si>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</si>
  <si>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</si>
  <si>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</si>
  <si>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</si>
  <si>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</si>
  <si>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</si>
  <si>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</si>
  <si>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</si>
  <si>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</si>
  <si>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</si>
  <si>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</si>
  <si>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</si>
  <si>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</si>
  <si>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</si>
  <si>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</si>
  <si>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</si>
  <si>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</si>
  <si>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</si>
  <si>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</si>
  <si>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</si>
  <si>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</si>
  <si>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</si>
  <si>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</si>
  <si>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</si>
  <si>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</si>
  <si>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</si>
  <si>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</si>
  <si>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</si>
  <si>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</si>
  <si>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</si>
  <si>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</si>
  <si>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</si>
  <si>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</si>
  <si>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</si>
  <si>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</si>
  <si>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</si>
  <si>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</si>
  <si>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</si>
  <si>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</si>
  <si>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</si>
  <si>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</si>
  <si>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</si>
  <si>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</si>
  <si>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</si>
  <si>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</si>
  <si>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</si>
  <si>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</si>
  <si>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</si>
  <si>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</si>
  <si>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</si>
  <si>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</si>
  <si>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</si>
  <si>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</si>
  <si>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</si>
  <si>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</si>
  <si>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</si>
  <si>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</si>
  <si>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</si>
  <si>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</si>
  <si>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</si>
  <si>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</si>
  <si>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</si>
  <si>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</si>
  <si>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</si>
  <si>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</si>
  <si>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</si>
  <si>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</si>
  <si>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</si>
  <si>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</si>
  <si>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</si>
  <si>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</si>
  <si>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</si>
  <si>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</si>
  <si>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</si>
  <si>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</si>
  <si>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</si>
  <si>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</si>
  <si>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</si>
  <si>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</si>
  <si>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</si>
  <si>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</si>
  <si>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</si>
  <si>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</si>
  <si>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</si>
  <si>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</si>
  <si>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</si>
  <si>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</si>
  <si>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</si>
  <si>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</si>
  <si>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</si>
  <si>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</si>
  <si>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</si>
  <si>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</si>
  <si>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</si>
  <si>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</si>
  <si>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</si>
  <si>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</si>
  <si>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</si>
  <si>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</si>
  <si>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</si>
  <si>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</si>
  <si>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</si>
  <si>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</si>
  <si>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</si>
  <si>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</si>
  <si>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</si>
  <si>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</si>
  <si>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</si>
  <si>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</si>
  <si>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</si>
  <si>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</si>
  <si>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</si>
  <si>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</si>
  <si>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</si>
  <si>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</si>
  <si>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</si>
  <si>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</si>
  <si>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</si>
  <si>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</si>
  <si>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</si>
  <si>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</si>
  <si>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</si>
  <si>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</si>
  <si>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</si>
  <si>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</si>
  <si>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</si>
  <si>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</si>
  <si>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</si>
  <si>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</si>
  <si>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</si>
  <si>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</si>
  <si>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</si>
  <si>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</si>
  <si>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</si>
  <si>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</si>
  <si>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</si>
  <si>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</si>
  <si>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</si>
  <si>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</si>
  <si>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</si>
  <si>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</si>
  <si>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</si>
  <si>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</si>
  <si>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</si>
  <si>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</si>
  <si>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</si>
  <si>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</si>
  <si>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</si>
  <si>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</si>
  <si>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</si>
  <si>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</si>
  <si>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</si>
  <si>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</si>
  <si>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</si>
  <si>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</si>
  <si>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</si>
  <si>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</si>
  <si>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</si>
  <si>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</si>
  <si>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</si>
  <si>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</si>
  <si>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</si>
  <si>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</si>
  <si>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</si>
  <si>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</si>
  <si>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</si>
  <si>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</si>
  <si>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</si>
  <si>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</si>
  <si>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</si>
  <si>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</si>
  <si>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</si>
  <si>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</si>
  <si>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</si>
  <si>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</si>
  <si>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</si>
  <si>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</si>
  <si>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</si>
  <si>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</si>
  <si>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</si>
  <si>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</si>
  <si>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</si>
  <si>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</si>
  <si>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</si>
  <si>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</si>
  <si>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</si>
  <si>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</si>
  <si>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</si>
  <si>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</si>
  <si>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</si>
  <si>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</si>
  <si>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</si>
  <si>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</si>
  <si>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</si>
  <si>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</si>
  <si>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</si>
  <si>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</si>
  <si>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</si>
  <si>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</si>
  <si>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</si>
  <si>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</si>
  <si>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</si>
  <si>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</si>
  <si>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</si>
  <si>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</si>
  <si>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</si>
  <si>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</si>
  <si>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</si>
  <si>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</si>
  <si>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</si>
  <si>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</si>
  <si>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</si>
  <si>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</si>
  <si>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</si>
  <si>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</si>
  <si>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</si>
  <si>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</si>
  <si>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</si>
  <si>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</si>
  <si>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</si>
  <si>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</si>
  <si>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</si>
  <si>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</si>
  <si>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</si>
  <si>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</si>
  <si>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</si>
  <si>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</si>
  <si>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</si>
  <si>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</si>
  <si>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</si>
  <si>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</si>
  <si>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</si>
  <si>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</si>
  <si>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</si>
  <si>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</si>
  <si>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</si>
  <si>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</si>
  <si>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</si>
  <si>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</si>
  <si>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</si>
  <si>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</si>
  <si>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</si>
  <si>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</si>
  <si>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</si>
  <si>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</si>
  <si>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</si>
  <si>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</si>
  <si>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</si>
  <si>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</si>
  <si>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</si>
  <si>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</si>
  <si>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</si>
  <si>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</si>
  <si>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</si>
  <si>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</si>
  <si>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</si>
  <si>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</si>
  <si>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</si>
  <si>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</si>
  <si>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</si>
  <si>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</si>
  <si>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</si>
  <si>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</si>
  <si>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</si>
  <si>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</si>
  <si>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</si>
  <si>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</si>
  <si>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</si>
  <si>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</si>
  <si>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</si>
  <si>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</si>
  <si>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</si>
  <si>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</si>
  <si>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</si>
  <si>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</si>
  <si>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</si>
  <si>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</si>
  <si>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</si>
  <si>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</si>
  <si>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</si>
  <si>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</si>
  <si>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</si>
  <si>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</si>
  <si>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</si>
  <si>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</si>
  <si>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</si>
  <si>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</si>
  <si>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</si>
  <si>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</si>
  <si>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</si>
  <si>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</si>
  <si>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</si>
  <si>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</si>
  <si>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</si>
  <si>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</si>
  <si>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</si>
  <si>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</si>
  <si>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</si>
  <si>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</si>
  <si>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</si>
  <si>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</si>
  <si>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</si>
  <si>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</si>
  <si>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</si>
  <si>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</si>
  <si>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</si>
  <si>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</si>
  <si>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</si>
  <si>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</si>
  <si>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</si>
  <si>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</si>
  <si>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</si>
  <si>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</si>
  <si>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</si>
  <si>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</si>
  <si>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</si>
  <si>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</si>
  <si>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</si>
  <si>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</si>
  <si>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</si>
  <si>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</si>
  <si>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</si>
  <si>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</si>
  <si>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</si>
  <si>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</si>
  <si>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</si>
  <si>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</si>
  <si>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</si>
  <si>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</si>
  <si>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</si>
  <si>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</si>
  <si>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</si>
  <si>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</si>
  <si>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</si>
  <si>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</si>
  <si>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</si>
  <si>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</si>
  <si>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</si>
  <si>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</si>
  <si>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</si>
  <si>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</si>
  <si>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</si>
  <si>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</si>
  <si>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</si>
  <si>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</si>
  <si>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</si>
  <si>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</si>
  <si>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</si>
  <si>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</si>
  <si>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</si>
  <si>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</si>
  <si>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</si>
  <si>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</si>
  <si>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</si>
  <si>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</si>
  <si>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</si>
  <si>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</si>
  <si>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</si>
  <si>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</si>
  <si>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</si>
  <si>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</si>
  <si>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</si>
  <si>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</si>
  <si>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</si>
  <si>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</si>
  <si>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</si>
  <si>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</si>
  <si>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</si>
  <si>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</si>
  <si>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</si>
  <si>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</si>
  <si>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</si>
  <si>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</si>
  <si>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</si>
  <si>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</si>
  <si>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</si>
  <si>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</si>
  <si>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</si>
  <si>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</si>
  <si>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</si>
  <si>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</si>
  <si>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</si>
  <si>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</si>
  <si>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</si>
  <si>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</si>
  <si>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</si>
  <si>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</si>
  <si>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</si>
  <si>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</si>
  <si>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</si>
  <si>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</si>
  <si>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</si>
  <si>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</si>
  <si>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</si>
  <si>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</si>
  <si>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</si>
  <si>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</si>
  <si>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</si>
  <si>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</si>
  <si>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</si>
  <si>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</si>
  <si>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</si>
  <si>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</si>
  <si>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</si>
  <si>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</si>
  <si>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</si>
  <si>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</si>
  <si>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</si>
  <si>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</si>
  <si>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</si>
  <si>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</si>
  <si>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</si>
  <si>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</si>
  <si>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</si>
  <si>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</si>
  <si>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</si>
  <si>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</si>
  <si>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</si>
  <si>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</si>
  <si>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</si>
  <si>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</si>
  <si>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</si>
  <si>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</si>
  <si>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</si>
  <si>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</si>
  <si>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</si>
  <si>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</si>
  <si>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</si>
  <si>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</si>
  <si>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</si>
  <si>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</si>
  <si>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</si>
  <si>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</si>
  <si>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</si>
  <si>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</si>
  <si>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</si>
  <si>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</si>
  <si>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</si>
  <si>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</si>
  <si>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</si>
  <si>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</si>
  <si>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</si>
  <si>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</si>
  <si>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</si>
  <si>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</si>
  <si>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</si>
  <si>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</si>
  <si>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</si>
  <si>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</si>
  <si>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</si>
  <si>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</si>
  <si>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</si>
  <si>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</si>
  <si>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</si>
  <si>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</si>
  <si>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</si>
  <si>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</si>
  <si>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</si>
  <si>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</si>
  <si>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</si>
  <si>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</si>
  <si>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</si>
  <si>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</si>
  <si>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</si>
  <si>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</si>
  <si>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</si>
  <si>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</si>
  <si>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</si>
  <si>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</si>
  <si>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</si>
  <si>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</si>
  <si>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</si>
  <si>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</si>
  <si>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</si>
  <si>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</si>
  <si>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</si>
  <si>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</si>
  <si>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</si>
  <si>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</si>
  <si>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</si>
  <si>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</si>
  <si>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</si>
  <si>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</si>
  <si>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</si>
  <si>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</si>
  <si>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</si>
  <si>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</si>
  <si>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</si>
  <si>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</si>
  <si>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</si>
  <si>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</si>
  <si>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</si>
  <si>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</si>
  <si>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</si>
  <si>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</si>
  <si>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</si>
  <si>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</si>
  <si>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</si>
  <si>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</si>
  <si>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</si>
  <si>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</si>
  <si>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</si>
  <si>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</si>
  <si>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</si>
  <si>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</si>
  <si>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</si>
  <si>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</si>
  <si>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</si>
  <si>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</si>
  <si>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</si>
  <si>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</si>
  <si>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</si>
  <si>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</si>
  <si>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</si>
  <si>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</si>
  <si>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</si>
  <si>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</si>
  <si>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</si>
  <si>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</si>
  <si>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</si>
  <si>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</si>
  <si>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</si>
  <si>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</si>
  <si>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</si>
  <si>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</si>
  <si>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</si>
  <si>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</si>
  <si>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</si>
  <si>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</si>
  <si>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</si>
  <si>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</si>
  <si>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</si>
  <si>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</si>
  <si>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</si>
  <si>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</si>
  <si>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</si>
  <si>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</si>
  <si>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</si>
  <si>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</si>
  <si>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</si>
  <si>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</si>
  <si>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</si>
  <si>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</si>
  <si>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</si>
  <si>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</si>
  <si>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</si>
  <si>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</si>
  <si>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</si>
  <si>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</si>
  <si>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</si>
  <si>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</si>
  <si>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</si>
  <si>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</si>
  <si>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</si>
  <si>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</si>
  <si>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</si>
  <si>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</si>
  <si>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</si>
  <si>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</si>
  <si>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</si>
  <si>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</si>
  <si>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</si>
  <si>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</si>
  <si>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</si>
  <si>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</si>
  <si>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</si>
  <si>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</si>
  <si>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</si>
  <si>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</si>
  <si>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</si>
  <si>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</si>
  <si>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</si>
  <si>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</si>
  <si>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</si>
  <si>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</si>
  <si>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</si>
  <si>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</si>
  <si>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</si>
  <si>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</si>
  <si>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</si>
  <si>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</si>
  <si>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</si>
  <si>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</si>
  <si>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</si>
  <si>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</si>
  <si>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</si>
  <si>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</si>
  <si>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</si>
  <si>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</si>
  <si>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</si>
  <si>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</si>
  <si>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</si>
  <si>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</si>
  <si>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</si>
  <si>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</si>
  <si>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</si>
  <si>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</si>
  <si>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</si>
  <si>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</si>
  <si>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</si>
  <si>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</si>
  <si>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</si>
  <si>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</si>
  <si>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</si>
  <si>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</si>
  <si>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</si>
  <si>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</si>
  <si>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</si>
  <si>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</si>
  <si>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</si>
  <si>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</si>
  <si>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</si>
  <si>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</si>
  <si>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</si>
  <si>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</si>
  <si>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</si>
  <si>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</si>
  <si>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</si>
  <si>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</si>
  <si>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</si>
  <si>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</si>
  <si>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</si>
  <si>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</si>
  <si>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</si>
  <si>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</si>
  <si>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</si>
  <si>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</si>
  <si>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</si>
  <si>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</si>
  <si>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</si>
  <si>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</si>
  <si>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</si>
  <si>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</si>
  <si>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</si>
  <si>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</si>
  <si>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</si>
  <si>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</si>
  <si>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</si>
  <si>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</si>
  <si>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</si>
  <si>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</si>
  <si>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</si>
  <si>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</si>
  <si>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</si>
  <si>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</si>
  <si>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</si>
  <si>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</si>
  <si>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</si>
  <si>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</si>
  <si>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</si>
  <si>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</si>
  <si>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</si>
  <si>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</si>
  <si>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</si>
  <si>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</si>
  <si>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</si>
  <si>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</si>
  <si>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</si>
  <si>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</si>
  <si>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</si>
  <si>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</si>
  <si>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</si>
  <si>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</si>
  <si>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</si>
  <si>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</si>
  <si>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</si>
  <si>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</si>
  <si>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</si>
  <si>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</si>
  <si>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</si>
  <si>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</si>
  <si>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</si>
  <si>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</si>
  <si>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</si>
  <si>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</si>
  <si>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</si>
  <si>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</si>
  <si>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</si>
  <si>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</si>
  <si>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</si>
  <si>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</si>
  <si>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</si>
  <si>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</si>
  <si>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</si>
  <si>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</si>
  <si>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</si>
  <si>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</si>
  <si>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</si>
  <si>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</si>
  <si>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</si>
  <si>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</si>
  <si>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</si>
  <si>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</si>
  <si>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</si>
  <si>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</si>
  <si>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</si>
  <si>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</si>
  <si>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</si>
  <si>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</si>
  <si>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</si>
  <si>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</si>
  <si>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</si>
  <si>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</si>
  <si>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</si>
  <si>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</si>
  <si>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</si>
  <si>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</si>
  <si>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</si>
  <si>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</si>
  <si>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</si>
  <si>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</si>
  <si>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</si>
  <si>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</si>
  <si>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</si>
  <si>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</si>
  <si>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</si>
  <si>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</si>
  <si>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</si>
  <si>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</si>
  <si>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</si>
  <si>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</si>
  <si>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</si>
  <si>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</si>
  <si>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</si>
  <si>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</si>
  <si>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</si>
  <si>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</si>
  <si>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</si>
  <si>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</si>
  <si>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</si>
  <si>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</si>
  <si>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</si>
  <si>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</si>
  <si>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</si>
  <si>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</si>
  <si>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</si>
  <si>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</si>
  <si>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</si>
  <si>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</si>
  <si>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</si>
  <si>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</si>
  <si>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</si>
  <si>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</si>
  <si>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</si>
  <si>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</si>
  <si>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</si>
  <si>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</si>
  <si>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</si>
  <si>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</si>
  <si>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</si>
  <si>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</si>
  <si>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</si>
  <si>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</si>
  <si>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</si>
  <si>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</si>
  <si>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</si>
  <si>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</si>
  <si>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</si>
  <si>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</si>
  <si>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</si>
  <si>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</si>
  <si>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</si>
  <si>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</si>
  <si>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</si>
  <si>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</si>
  <si>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</si>
  <si>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</si>
  <si>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</si>
  <si>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</si>
  <si>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</si>
  <si>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</si>
  <si>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</si>
  <si>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</si>
  <si>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</si>
  <si>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</si>
  <si>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</si>
  <si>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</si>
  <si>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</si>
  <si>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</si>
  <si>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</si>
  <si>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</si>
  <si>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</si>
  <si>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</si>
  <si>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</si>
  <si>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</si>
  <si>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</si>
  <si>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</si>
  <si>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</si>
  <si>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</si>
  <si>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</si>
  <si>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</si>
  <si>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</si>
  <si>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</si>
  <si>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</si>
  <si>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</si>
  <si>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</si>
  <si>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</si>
  <si>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</si>
  <si>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</si>
  <si>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</si>
  <si>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</si>
  <si>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</si>
  <si>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</si>
  <si>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</si>
  <si>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</si>
  <si>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</si>
  <si>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</si>
  <si>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</si>
  <si>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</si>
  <si>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</si>
  <si>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</si>
  <si>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</si>
  <si>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</si>
  <si>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</si>
  <si>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</si>
  <si>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</si>
  <si>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</si>
  <si>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</si>
  <si>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</si>
  <si>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</si>
  <si>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</si>
  <si>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</si>
  <si>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</si>
  <si>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</si>
  <si>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</si>
  <si>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</si>
  <si>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</si>
  <si>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</si>
  <si>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</si>
  <si>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</si>
  <si>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</si>
  <si>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</si>
  <si>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</si>
  <si>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</si>
  <si>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</si>
  <si>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</si>
  <si>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</si>
  <si>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</si>
  <si>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</si>
  <si>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</si>
  <si>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</si>
  <si>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</si>
  <si>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</si>
  <si>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</si>
  <si>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</si>
  <si>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</si>
  <si>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</si>
  <si>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</si>
  <si>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</si>
  <si>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</si>
  <si>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</si>
  <si>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</si>
  <si>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</si>
  <si>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</si>
  <si>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</si>
  <si>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</si>
  <si>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</si>
  <si>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</si>
  <si>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</si>
  <si>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</si>
  <si>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</si>
  <si>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</si>
  <si>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</si>
  <si>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</si>
  <si>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</si>
  <si>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</si>
  <si>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</si>
  <si>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</si>
  <si>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</si>
  <si>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</si>
  <si>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</si>
  <si>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</si>
  <si>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</si>
  <si>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</si>
  <si>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</si>
  <si>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</si>
  <si>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</si>
  <si>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</si>
  <si>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</si>
  <si>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</si>
  <si>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</si>
  <si>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</si>
  <si>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</si>
  <si>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</si>
  <si>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</si>
  <si>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</si>
  <si>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</si>
  <si>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</si>
  <si>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</si>
  <si>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</si>
  <si>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</si>
  <si>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</si>
  <si>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</si>
  <si>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</si>
  <si>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</si>
  <si>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</si>
  <si>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</si>
  <si>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</si>
  <si>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</si>
  <si>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</si>
  <si>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</si>
  <si>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</si>
  <si>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</si>
  <si>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</si>
  <si>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</si>
  <si>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</si>
  <si>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</si>
  <si>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</si>
  <si>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</si>
  <si>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</si>
  <si>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</si>
  <si>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</si>
  <si>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</si>
  <si>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</si>
  <si>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</si>
  <si>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</si>
  <si>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</si>
  <si>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</si>
  <si>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</si>
  <si>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</si>
  <si>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</si>
  <si>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</si>
  <si>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</si>
  <si>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</si>
  <si>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</si>
  <si>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</si>
  <si>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</si>
  <si>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</si>
  <si>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</si>
  <si>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</si>
  <si>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</si>
  <si>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</si>
  <si>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</si>
  <si>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</si>
  <si>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</si>
  <si>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</si>
  <si>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</si>
  <si>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</si>
  <si>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</si>
  <si>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</si>
  <si>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</si>
  <si>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</si>
  <si>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</si>
  <si>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</si>
  <si>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</si>
  <si>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</si>
  <si>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</si>
  <si>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</si>
  <si>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</si>
  <si>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</si>
  <si>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</si>
  <si>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</si>
  <si>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</si>
  <si>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</si>
  <si>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</si>
  <si>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</si>
  <si>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</si>
  <si>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</si>
  <si>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</si>
  <si>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</si>
  <si>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</si>
  <si>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</si>
  <si>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</si>
  <si>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</si>
  <si>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</si>
  <si>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</si>
  <si>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</si>
  <si>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</si>
  <si>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</si>
  <si>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</si>
  <si>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</si>
  <si>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</si>
  <si>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</si>
  <si>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</si>
  <si>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</si>
  <si>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</si>
  <si>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</si>
  <si>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</si>
  <si>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</si>
  <si>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</si>
  <si>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</si>
  <si>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</si>
  <si>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</si>
  <si>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</si>
  <si>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</si>
  <si>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</si>
  <si>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</si>
  <si>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</si>
  <si>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</si>
  <si>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</si>
  <si>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</si>
  <si>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</si>
  <si>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</si>
  <si>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</si>
  <si>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</si>
  <si>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</si>
  <si>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</si>
  <si>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</si>
  <si>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</si>
  <si>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</si>
  <si>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</si>
  <si>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</si>
  <si>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</si>
  <si>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</si>
  <si>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</si>
  <si>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</si>
  <si>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</si>
  <si>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</si>
  <si>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</si>
  <si>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</si>
  <si>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</si>
  <si>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</si>
  <si>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</si>
  <si>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</si>
  <si>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</si>
  <si>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</si>
  <si>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</si>
  <si>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</si>
  <si>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</si>
  <si>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</si>
  <si>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</si>
  <si>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</si>
  <si>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</si>
  <si>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</si>
  <si>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</si>
  <si>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</si>
  <si>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</si>
  <si>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</si>
  <si>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</si>
  <si>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</si>
  <si>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</si>
  <si>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</si>
  <si>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</si>
  <si>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</si>
  <si>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</si>
  <si>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</si>
  <si>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</si>
  <si>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</si>
  <si>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</si>
  <si>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</si>
  <si>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</si>
  <si>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</si>
  <si>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</si>
  <si>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</si>
  <si>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</si>
  <si>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</si>
  <si>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</si>
  <si>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</si>
  <si>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</si>
  <si>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</si>
  <si>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</si>
  <si>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</si>
  <si>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</si>
  <si>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</si>
  <si>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</si>
  <si>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</si>
  <si>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</si>
  <si>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</si>
  <si>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</si>
  <si>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</si>
  <si>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</si>
  <si>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</si>
  <si>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</si>
  <si>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</si>
  <si>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</si>
  <si>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</si>
  <si>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</si>
  <si>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</si>
  <si>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</si>
  <si>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</si>
  <si>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</si>
  <si>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</si>
  <si>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</si>
  <si>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</si>
  <si>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</si>
  <si>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</si>
  <si>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</si>
  <si>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</si>
  <si>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</si>
  <si>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</si>
  <si>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</si>
  <si>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</si>
  <si>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</si>
  <si>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</si>
  <si>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</si>
  <si>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</si>
  <si>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</si>
  <si>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</si>
  <si>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</si>
  <si>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</si>
  <si>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</si>
  <si>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</si>
  <si>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</si>
  <si>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</si>
  <si>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</si>
  <si>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</si>
  <si>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</si>
  <si>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</si>
  <si>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</si>
  <si>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</si>
  <si>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</si>
  <si>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</si>
  <si>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</si>
  <si>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</si>
  <si>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</si>
  <si>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</si>
  <si>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</si>
  <si>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</si>
  <si>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</si>
  <si>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</si>
  <si>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</si>
  <si>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</si>
  <si>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</si>
  <si>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</si>
  <si>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</si>
  <si>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</si>
  <si>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</si>
  <si>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</si>
  <si>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</si>
  <si>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</si>
  <si>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</si>
  <si>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</si>
  <si>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</si>
  <si>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</si>
  <si>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</si>
  <si>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</si>
  <si>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</si>
  <si>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</si>
  <si>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</si>
  <si>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</si>
  <si>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</si>
  <si>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</si>
  <si>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</si>
  <si>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</si>
  <si>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</si>
  <si>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</si>
  <si>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</si>
  <si>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</si>
  <si>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</si>
  <si>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</si>
  <si>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</si>
  <si>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</si>
  <si>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</si>
  <si>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</si>
  <si>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</si>
  <si>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</si>
  <si>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</si>
  <si>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</si>
  <si>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</si>
  <si>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</si>
  <si>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</si>
  <si>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</si>
  <si>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</si>
  <si>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</si>
  <si>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</si>
  <si>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</si>
  <si>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</si>
  <si>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</si>
  <si>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</si>
  <si>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</si>
  <si>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</si>
  <si>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</si>
  <si>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</si>
  <si>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</si>
  <si>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</si>
  <si>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</si>
  <si>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</si>
  <si>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</si>
  <si>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</si>
  <si>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</si>
  <si>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</si>
  <si>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</si>
  <si>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</si>
  <si>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</si>
  <si>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</si>
  <si>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</si>
  <si>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</si>
  <si>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</si>
  <si>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</si>
  <si>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</si>
  <si>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</si>
  <si>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</si>
  <si>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</si>
  <si>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</si>
  <si>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</si>
  <si>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</si>
  <si>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</si>
  <si>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</si>
  <si>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</si>
  <si>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</si>
  <si>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</si>
  <si>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</si>
  <si>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</si>
  <si>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</si>
  <si>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</si>
  <si>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</si>
  <si>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</si>
  <si>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</si>
  <si>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</si>
  <si>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</si>
  <si>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</si>
  <si>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</si>
  <si>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</si>
  <si>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</si>
  <si>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</si>
  <si>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</si>
  <si>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</si>
  <si>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</si>
  <si>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</si>
  <si>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</si>
  <si>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</si>
  <si>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</si>
  <si>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</si>
  <si>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</si>
  <si>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</si>
  <si>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</si>
  <si>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</si>
  <si>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</si>
  <si>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</si>
  <si>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</si>
  <si>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</si>
  <si>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</si>
  <si>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</si>
  <si>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</si>
  <si>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</si>
  <si>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</si>
  <si>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</si>
  <si>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</si>
  <si>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</si>
  <si>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</si>
  <si>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</si>
  <si>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</si>
  <si>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</si>
  <si>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</si>
  <si>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</si>
  <si>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</si>
  <si>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</si>
  <si>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</si>
  <si>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</si>
  <si>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</si>
  <si>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</si>
  <si>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</si>
  <si>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</si>
  <si>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</si>
  <si>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</si>
  <si>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</si>
  <si>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</si>
  <si>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</si>
  <si>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</si>
  <si>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</si>
  <si>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</si>
  <si>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</si>
  <si>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</si>
  <si>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</si>
  <si>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</si>
  <si>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</si>
  <si>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</si>
  <si>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</si>
  <si>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</si>
  <si>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</si>
  <si>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</si>
  <si>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</si>
  <si>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</si>
  <si>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</si>
  <si>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</si>
  <si>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</si>
  <si>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</si>
  <si>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</si>
  <si>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</si>
  <si>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</si>
  <si>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</si>
  <si>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</si>
  <si>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</si>
  <si>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</si>
  <si>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</si>
  <si>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</si>
  <si>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</si>
  <si>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</si>
  <si>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</si>
  <si>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</si>
  <si>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</si>
  <si>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</si>
  <si>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</si>
  <si>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</si>
  <si>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</si>
  <si>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</si>
  <si>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</si>
  <si>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</si>
  <si>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</si>
  <si>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</si>
  <si>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</si>
  <si>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</si>
  <si>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</si>
  <si>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</si>
  <si>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</si>
  <si>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</si>
  <si>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</si>
  <si>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</si>
  <si>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</si>
  <si>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</si>
  <si>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</si>
  <si>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</si>
  <si>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</si>
  <si>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</si>
  <si>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</si>
  <si>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</si>
  <si>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</si>
  <si>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</si>
  <si>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</si>
  <si>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</si>
  <si>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</si>
  <si>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</si>
  <si>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</si>
  <si>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</si>
  <si>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</si>
  <si>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</si>
  <si>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</si>
  <si>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</si>
  <si>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</si>
  <si>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</si>
  <si>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</si>
  <si>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</si>
  <si>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</si>
  <si>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</si>
  <si>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</si>
  <si>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</si>
  <si>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</si>
  <si>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</si>
  <si>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</si>
  <si>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</si>
  <si>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</si>
  <si>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</si>
  <si>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</si>
  <si>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</si>
  <si>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</si>
  <si>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</si>
  <si>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</si>
  <si>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</si>
  <si>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</si>
  <si>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</si>
  <si>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</si>
  <si>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</si>
  <si>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</si>
  <si>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</si>
  <si>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</si>
  <si>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</si>
  <si>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</si>
  <si>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</si>
  <si>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</si>
  <si>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</si>
  <si>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</si>
  <si>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</si>
  <si>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</si>
  <si>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</si>
  <si>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</si>
  <si>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</si>
  <si>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</si>
  <si>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</si>
  <si>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</si>
  <si>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</si>
  <si>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</si>
  <si>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</si>
  <si>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</si>
  <si>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</si>
  <si>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</si>
  <si>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</si>
  <si>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</si>
  <si>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</si>
  <si>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</si>
  <si>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</si>
  <si>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</si>
  <si>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</si>
  <si>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</si>
  <si>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</si>
  <si>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</si>
  <si>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</si>
  <si>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</si>
  <si>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</si>
  <si>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</si>
  <si>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</si>
  <si>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</si>
  <si>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</si>
  <si>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</si>
  <si>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</si>
  <si>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</si>
  <si>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</si>
  <si>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</si>
  <si>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</si>
  <si>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</si>
  <si>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</si>
  <si>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</si>
  <si>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</si>
  <si>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</si>
  <si>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</si>
  <si>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</si>
  <si>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</si>
  <si>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</si>
  <si>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</si>
  <si>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</si>
  <si>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</si>
  <si>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</si>
  <si>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</si>
  <si>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</si>
  <si>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</si>
  <si>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</si>
  <si>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</si>
  <si>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</si>
  <si>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</si>
  <si>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</si>
  <si>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</si>
  <si>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</si>
  <si>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</si>
  <si>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</si>
  <si>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</si>
  <si>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</si>
  <si>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</si>
  <si>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</si>
  <si>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</si>
  <si>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</si>
  <si>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</si>
  <si>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</si>
  <si>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</si>
  <si>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</si>
  <si>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</si>
  <si>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</si>
  <si>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</si>
  <si>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</si>
  <si>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</si>
  <si>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</si>
  <si>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</si>
  <si>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</si>
  <si>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</si>
  <si>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</si>
  <si>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</si>
  <si>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</si>
  <si>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</si>
  <si>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</si>
  <si>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</si>
  <si>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</si>
  <si>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</si>
  <si>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</si>
  <si>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</si>
  <si>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</si>
  <si>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</si>
  <si>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</si>
  <si>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</si>
  <si>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</si>
  <si>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</si>
  <si>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</si>
  <si>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</si>
  <si>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</si>
  <si>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</si>
  <si>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</si>
  <si>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</si>
  <si>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</si>
  <si>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</si>
  <si>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</si>
  <si>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</si>
  <si>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</si>
  <si>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</si>
  <si>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</si>
  <si>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</si>
  <si>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</si>
  <si>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</si>
  <si>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</si>
  <si>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</si>
  <si>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</si>
  <si>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</si>
  <si>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</si>
  <si>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</si>
  <si>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</si>
  <si>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</si>
  <si>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</si>
  <si>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</si>
  <si>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</si>
  <si>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</si>
  <si>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</si>
  <si>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</si>
  <si>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</si>
  <si>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</si>
  <si>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</si>
  <si>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</si>
  <si>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</si>
  <si>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</si>
  <si>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</si>
  <si>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</si>
  <si>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</si>
  <si>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</si>
  <si>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</si>
  <si>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</si>
  <si>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</si>
  <si>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</si>
  <si>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</si>
  <si>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</si>
  <si>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</si>
  <si>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</si>
  <si>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</si>
  <si>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</si>
  <si>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</si>
  <si>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</si>
  <si>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</si>
  <si>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</si>
  <si>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</si>
  <si>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</si>
  <si>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</si>
  <si>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</si>
  <si>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</si>
  <si>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</si>
  <si>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</si>
  <si>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</si>
  <si>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</si>
  <si>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</si>
  <si>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</si>
  <si>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</si>
  <si>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</si>
  <si>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</si>
  <si>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</si>
  <si>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</si>
  <si>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</si>
  <si>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</si>
  <si>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</si>
  <si>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</si>
  <si>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</si>
  <si>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</si>
  <si>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</si>
  <si>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</si>
  <si>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</si>
  <si>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</si>
  <si>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</si>
  <si>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</si>
  <si>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</si>
  <si>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</si>
  <si>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</si>
  <si>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</si>
  <si>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</si>
  <si>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</si>
  <si>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</si>
  <si>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</si>
  <si>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</si>
  <si>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</si>
  <si>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</si>
  <si>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</si>
  <si>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</si>
  <si>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</si>
  <si>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</si>
  <si>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</si>
  <si>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</si>
  <si>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</si>
  <si>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</si>
  <si>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</si>
  <si>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</si>
  <si>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</si>
  <si>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</si>
  <si>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</si>
  <si>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</si>
  <si>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</si>
  <si>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</si>
  <si>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</si>
  <si>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</si>
  <si>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</si>
  <si>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</si>
  <si>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</si>
  <si>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</si>
  <si>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</si>
  <si>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</si>
  <si>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</si>
  <si>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</si>
  <si>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</si>
  <si>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</si>
  <si>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</si>
  <si>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</si>
  <si>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</si>
  <si>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</si>
  <si>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</si>
  <si>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</si>
  <si>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</si>
  <si>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</si>
  <si>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</si>
  <si>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</si>
  <si>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</si>
  <si>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</si>
  <si>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</si>
  <si>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</si>
  <si>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</si>
  <si>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</si>
  <si>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</si>
  <si>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</si>
  <si>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</si>
  <si>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</si>
  <si>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</si>
  <si>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</si>
  <si>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</si>
  <si>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</si>
  <si>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</si>
  <si>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</si>
  <si>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</si>
  <si>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</si>
  <si>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</si>
  <si>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</si>
  <si>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</si>
  <si>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</si>
  <si>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</si>
  <si>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</si>
  <si>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</si>
  <si>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</si>
  <si>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</si>
  <si>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</si>
  <si>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</si>
  <si>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</si>
  <si>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</si>
  <si>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</si>
  <si>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</si>
  <si>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</si>
  <si>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</si>
  <si>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</si>
  <si>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</si>
  <si>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</si>
  <si>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</si>
  <si>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</si>
  <si>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</si>
  <si>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</si>
  <si>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</si>
  <si>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</si>
  <si>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</si>
  <si>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</si>
  <si>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</si>
  <si>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</si>
  <si>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</si>
  <si>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</si>
  <si>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</si>
  <si>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</si>
  <si>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</si>
  <si>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</si>
  <si>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</si>
  <si>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</si>
  <si>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</si>
  <si>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</si>
  <si>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</si>
  <si>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</si>
  <si>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</si>
  <si>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</si>
  <si>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</si>
  <si>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</si>
  <si>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</si>
  <si>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</si>
  <si>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</si>
  <si>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</si>
  <si>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</si>
  <si>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</si>
  <si>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</si>
  <si>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</si>
  <si>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</si>
  <si>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</si>
  <si>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</si>
  <si>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</si>
  <si>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</si>
  <si>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</si>
  <si>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</si>
  <si>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</si>
  <si>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</si>
  <si>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</si>
  <si>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</si>
  <si>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</si>
  <si>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</si>
  <si>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</si>
  <si>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</si>
  <si>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</si>
  <si>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</si>
  <si>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</si>
  <si>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</si>
  <si>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</si>
  <si>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</si>
  <si>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</si>
  <si>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</si>
  <si>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</si>
  <si>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</si>
  <si>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</si>
  <si>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</si>
  <si>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</si>
  <si>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</si>
  <si>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</si>
  <si>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</si>
  <si>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</si>
  <si>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</si>
  <si>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</si>
  <si>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</si>
  <si>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</si>
  <si>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</si>
  <si>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</si>
  <si>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</si>
  <si>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</si>
  <si>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</si>
  <si>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</si>
  <si>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</si>
  <si>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</si>
  <si>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</si>
  <si>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</si>
  <si>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</si>
  <si>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</si>
  <si>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</si>
  <si>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</si>
  <si>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</si>
  <si>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</si>
  <si>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</si>
  <si>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</si>
  <si>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</si>
  <si>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</si>
  <si>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</si>
  <si>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</si>
  <si>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</si>
  <si>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</si>
  <si>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</si>
  <si>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</si>
  <si>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</si>
  <si>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</si>
  <si>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</si>
  <si>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</si>
  <si>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</si>
  <si>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</si>
  <si>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</si>
  <si>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</si>
  <si>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</si>
  <si>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</si>
  <si>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</si>
  <si>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</si>
  <si>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</si>
  <si>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</si>
  <si>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</si>
  <si>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</si>
  <si>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</si>
  <si>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</si>
  <si>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</si>
  <si>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</si>
  <si>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</si>
  <si>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</si>
  <si>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</si>
  <si>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</si>
  <si>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</si>
  <si>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</si>
  <si>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</si>
  <si>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</si>
  <si>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</si>
  <si>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</si>
  <si>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</si>
  <si>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</si>
  <si>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</si>
  <si>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</si>
  <si>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</si>
  <si>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</si>
  <si>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</si>
  <si>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</si>
  <si>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</si>
  <si>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</si>
  <si>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</si>
  <si>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</si>
  <si>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</si>
  <si>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</si>
  <si>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</si>
  <si>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</si>
  <si>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</si>
  <si>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</si>
  <si>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</si>
  <si>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</si>
  <si>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</si>
  <si>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</si>
  <si>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</si>
  <si>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</si>
  <si>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</si>
  <si>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</si>
  <si>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</si>
  <si>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</si>
  <si>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</si>
  <si>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</si>
  <si>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</si>
  <si>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</si>
  <si>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</si>
  <si>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</si>
  <si>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</si>
  <si>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</si>
  <si>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</si>
  <si>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</si>
  <si>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</si>
  <si>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</si>
  <si>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</si>
  <si>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</si>
  <si>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</si>
  <si>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</si>
  <si>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</si>
  <si>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</si>
  <si>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</si>
  <si>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</si>
  <si>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</si>
  <si>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</si>
  <si>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</si>
  <si>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</si>
  <si>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</si>
  <si>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</si>
  <si>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</si>
  <si>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</si>
  <si>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</si>
  <si>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</si>
  <si>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</si>
  <si>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</si>
  <si>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</si>
  <si>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</si>
  <si>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</si>
  <si>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</si>
  <si>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</si>
  <si>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</si>
  <si>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</si>
  <si>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</si>
  <si>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</si>
  <si>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</si>
  <si>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</si>
  <si>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</si>
  <si>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</si>
  <si>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</si>
  <si>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</si>
  <si>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</si>
  <si>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</si>
  <si>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</si>
  <si>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</si>
  <si>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</si>
  <si>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</si>
  <si>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</si>
  <si>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</si>
  <si>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</si>
  <si>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</si>
  <si>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</si>
  <si>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</si>
  <si>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</si>
  <si>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</si>
  <si>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</si>
  <si>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</si>
  <si>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</si>
  <si>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</si>
  <si>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</si>
  <si>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</si>
  <si>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</si>
  <si>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</si>
  <si>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</si>
  <si>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</si>
  <si>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</si>
  <si>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</si>
  <si>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</si>
  <si>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</si>
  <si>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</si>
  <si>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</si>
  <si>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</si>
  <si>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</si>
  <si>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</si>
  <si>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</si>
  <si>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</si>
  <si>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</si>
  <si>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</si>
  <si>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</si>
  <si>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</si>
  <si>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</si>
  <si>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</si>
  <si>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</si>
  <si>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</si>
  <si>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</si>
  <si>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</si>
  <si>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</si>
  <si>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</si>
  <si>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</si>
  <si>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</si>
  <si>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</si>
  <si>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</si>
  <si>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</si>
  <si>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</si>
  <si>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</si>
  <si>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</si>
  <si>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</si>
  <si>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</si>
  <si>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</si>
  <si>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</si>
  <si>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</si>
  <si>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</si>
  <si>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</si>
  <si>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</si>
  <si>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</si>
  <si>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</si>
  <si>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</si>
  <si>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</si>
  <si>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</si>
  <si>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</si>
  <si>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</si>
  <si>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</si>
  <si>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</si>
  <si>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</si>
  <si>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</si>
  <si>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</si>
  <si>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</si>
  <si>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</si>
  <si>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</si>
  <si>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</si>
  <si>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</si>
  <si>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</si>
  <si>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</si>
  <si>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</si>
  <si>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</si>
  <si>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</si>
  <si>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</si>
  <si>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</si>
  <si>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</si>
  <si>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</si>
  <si>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</si>
  <si>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</si>
  <si>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</si>
  <si>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</si>
  <si>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</si>
  <si>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</si>
  <si>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</si>
  <si>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</si>
  <si>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</si>
  <si>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</si>
  <si>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</si>
  <si>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</si>
  <si>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</si>
  <si>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</si>
  <si>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</si>
  <si>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</si>
  <si>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</si>
  <si>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</si>
  <si>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</si>
  <si>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</si>
  <si>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</si>
  <si>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</si>
  <si>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</si>
  <si>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</si>
  <si>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</si>
  <si>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</si>
  <si>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</si>
  <si>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</si>
  <si>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</si>
  <si>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</si>
  <si>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</si>
  <si>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</si>
  <si>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</si>
  <si>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</si>
  <si>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</si>
  <si>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</si>
  <si>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</si>
  <si>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</si>
  <si>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</si>
  <si>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</si>
  <si>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</si>
  <si>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</si>
  <si>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</si>
  <si>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</si>
  <si>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</si>
  <si>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</si>
  <si>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</si>
  <si>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</si>
  <si>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</si>
  <si>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</si>
  <si>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</si>
  <si>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</si>
  <si>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</si>
  <si>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</si>
  <si>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</si>
  <si>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</si>
  <si>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</si>
  <si>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</si>
  <si>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</si>
  <si>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</si>
  <si>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</si>
  <si>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</si>
  <si>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</si>
  <si>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</si>
  <si>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</si>
  <si>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</si>
  <si>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</si>
  <si>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</si>
  <si>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</si>
  <si>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</si>
  <si>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</si>
  <si>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</si>
  <si>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</si>
  <si>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</si>
  <si>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</si>
  <si>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</si>
  <si>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</si>
  <si>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</si>
  <si>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</si>
  <si>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</si>
  <si>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</si>
  <si>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</si>
  <si>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</si>
  <si>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</si>
  <si>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</si>
  <si>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</si>
  <si>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</si>
  <si>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</si>
  <si>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</si>
  <si>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</si>
  <si>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</si>
  <si>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</si>
  <si>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</si>
  <si>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</si>
  <si>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</si>
  <si>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</si>
  <si>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</si>
  <si>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</si>
  <si>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</si>
  <si>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</si>
  <si>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</si>
  <si>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</si>
  <si>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</si>
  <si>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</si>
  <si>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</si>
  <si>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</si>
  <si>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</si>
  <si>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</si>
  <si>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</si>
  <si>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</si>
  <si>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</si>
  <si>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</si>
  <si>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</si>
  <si>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</si>
  <si>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</si>
  <si>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</si>
  <si>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</si>
  <si>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</si>
  <si>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</si>
  <si>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</si>
  <si>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</si>
  <si>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</si>
  <si>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</si>
  <si>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</si>
  <si>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</si>
  <si>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</si>
  <si>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</si>
  <si>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</si>
  <si>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</si>
  <si>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</si>
  <si>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</si>
  <si>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</si>
  <si>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</si>
  <si>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</si>
  <si>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</si>
  <si>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</si>
  <si>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</si>
  <si>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</si>
  <si>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</si>
  <si>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</si>
  <si>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</si>
  <si>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</si>
  <si>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</si>
  <si>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</si>
  <si>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</si>
  <si>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</si>
  <si>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</si>
  <si>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</si>
  <si>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</si>
  <si>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</si>
  <si>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</si>
  <si>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</si>
  <si>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</si>
  <si>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</si>
  <si>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</si>
  <si>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</si>
  <si>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</si>
  <si>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</si>
  <si>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</si>
  <si>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</si>
  <si>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</si>
  <si>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</si>
  <si>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</si>
  <si>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</si>
  <si>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</si>
  <si>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</si>
  <si>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</si>
  <si>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</si>
  <si>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</si>
  <si>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</si>
  <si>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</si>
  <si>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</si>
  <si>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</si>
  <si>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</si>
  <si>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</si>
  <si>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</si>
  <si>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</si>
  <si>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</si>
  <si>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</si>
  <si>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</si>
  <si>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</si>
  <si>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</si>
  <si>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</si>
  <si>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</si>
  <si>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</si>
  <si>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</si>
  <si>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</si>
  <si>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</si>
  <si>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</si>
  <si>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</si>
  <si>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</si>
  <si>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</si>
  <si>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</si>
  <si>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</si>
  <si>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</si>
  <si>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</si>
  <si>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</si>
  <si>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</si>
  <si>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</si>
  <si>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</si>
  <si>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</si>
  <si>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</si>
  <si>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</si>
  <si>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</si>
  <si>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</si>
  <si>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</si>
  <si>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</si>
  <si>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</si>
  <si>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</si>
  <si>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</si>
  <si>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</si>
  <si>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</si>
  <si>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</si>
  <si>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</si>
  <si>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</si>
  <si>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</si>
  <si>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</si>
  <si>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</si>
  <si>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</si>
  <si>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</si>
  <si>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</si>
  <si>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</si>
  <si>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</si>
  <si>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</si>
  <si>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</si>
  <si>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</si>
  <si>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</si>
  <si>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</si>
  <si>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</si>
  <si>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</si>
  <si>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</si>
  <si>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</si>
  <si>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</si>
  <si>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</si>
  <si>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</si>
  <si>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</si>
  <si>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</si>
  <si>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</si>
  <si>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</si>
  <si>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</si>
  <si>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</si>
  <si>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</si>
  <si>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</si>
  <si>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</si>
  <si>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</si>
  <si>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</si>
  <si>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</si>
  <si>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</si>
  <si>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</si>
  <si>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</si>
  <si>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</si>
  <si>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</si>
  <si>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</si>
  <si>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</si>
  <si>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</si>
  <si>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</si>
  <si>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</si>
  <si>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</si>
  <si>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</si>
  <si>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</si>
  <si>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</si>
  <si>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</si>
  <si>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</si>
  <si>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</si>
  <si>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</si>
  <si>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</si>
  <si>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</si>
  <si>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</si>
  <si>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</si>
  <si>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</si>
  <si>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</si>
  <si>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</si>
  <si>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</si>
  <si>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</si>
  <si>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</si>
  <si>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</si>
  <si>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</si>
  <si>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</si>
  <si>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</si>
  <si>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</si>
  <si>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</si>
  <si>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</si>
  <si>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</si>
  <si>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</si>
  <si>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</si>
  <si>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</si>
  <si>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</si>
  <si>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</si>
  <si>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</si>
  <si>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</si>
  <si>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</si>
  <si>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</si>
  <si>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</si>
  <si>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</si>
  <si>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</si>
  <si>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</si>
  <si>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</si>
  <si>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</si>
  <si>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</si>
  <si>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</si>
  <si>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</si>
  <si>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</si>
  <si>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</si>
  <si>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</si>
  <si>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</si>
  <si>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</si>
  <si>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</si>
  <si>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</si>
  <si>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</si>
  <si>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</si>
  <si>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</si>
  <si>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</si>
  <si>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</si>
  <si>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</si>
  <si>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</si>
  <si>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</si>
  <si>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</si>
  <si>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</si>
  <si>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</si>
  <si>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</si>
  <si>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</si>
  <si>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</si>
  <si>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</si>
  <si>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</si>
  <si>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</si>
  <si>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</si>
  <si>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</si>
  <si>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</si>
  <si>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</si>
  <si>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</si>
  <si>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</si>
  <si>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</si>
  <si>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</si>
  <si>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</si>
  <si>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</si>
  <si>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</si>
  <si>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</si>
  <si>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</si>
  <si>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</si>
  <si>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</si>
  <si>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</si>
  <si>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</si>
  <si>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</si>
  <si>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</si>
  <si>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</si>
  <si>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</si>
  <si>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</si>
  <si>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</si>
  <si>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</si>
  <si>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</si>
  <si>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</si>
  <si>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</si>
  <si>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</si>
  <si>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</si>
  <si>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</si>
  <si>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</si>
  <si>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</si>
  <si>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</si>
  <si>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</si>
  <si>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</si>
  <si>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</si>
  <si>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</si>
  <si>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</si>
  <si>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</si>
  <si>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</si>
  <si>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</si>
  <si>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</si>
  <si>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</si>
  <si>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</si>
  <si>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</si>
  <si>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</si>
  <si>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</si>
  <si>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</si>
  <si>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</si>
  <si>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</si>
  <si>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</si>
  <si>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</si>
  <si>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</si>
  <si>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</si>
  <si>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</si>
  <si>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</si>
  <si>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</si>
  <si>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</si>
  <si>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</si>
  <si>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</si>
  <si>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</si>
  <si>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</si>
  <si>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</si>
  <si>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</si>
  <si>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</si>
  <si>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</si>
  <si>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</si>
  <si>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</si>
  <si>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</si>
  <si>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</si>
  <si>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</si>
  <si>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</si>
  <si>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</si>
  <si>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</si>
  <si>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</si>
  <si>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</si>
  <si>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</si>
  <si>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</si>
  <si>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</si>
  <si>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</si>
  <si>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</si>
  <si>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</si>
  <si>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</si>
  <si>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</si>
  <si>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</si>
  <si>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</si>
  <si>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</si>
  <si>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</si>
  <si>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</si>
  <si>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</si>
  <si>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</si>
  <si>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</si>
  <si>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</si>
  <si>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</si>
  <si>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</si>
  <si>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</si>
  <si>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</si>
  <si>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</si>
  <si>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</si>
  <si>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</si>
  <si>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</si>
  <si>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</si>
  <si>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</si>
  <si>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</si>
  <si>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</si>
  <si>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</si>
  <si>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</si>
  <si>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</si>
  <si>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</si>
  <si>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</si>
  <si>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</si>
  <si>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</si>
  <si>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</si>
  <si>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</si>
  <si>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</si>
  <si>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</si>
  <si>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</si>
  <si>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</si>
  <si>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</si>
  <si>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</si>
  <si>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</si>
  <si>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</si>
  <si>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</si>
  <si>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</si>
  <si>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</si>
  <si>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</si>
  <si>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</si>
  <si>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</si>
  <si>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</si>
  <si>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</si>
  <si>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</si>
  <si>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</si>
  <si>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</si>
  <si>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</si>
  <si>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</si>
  <si>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</si>
  <si>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</si>
  <si>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</si>
  <si>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</si>
  <si>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</si>
  <si>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</si>
  <si>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</si>
  <si>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</si>
  <si>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</si>
  <si>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</si>
  <si>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</si>
  <si>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</si>
  <si>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</si>
  <si>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</si>
  <si>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</si>
  <si>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</si>
  <si>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</si>
  <si>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</si>
  <si>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</si>
  <si>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</si>
  <si>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</si>
  <si>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</si>
  <si>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</si>
  <si>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</si>
  <si>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</si>
  <si>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</si>
  <si>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</si>
  <si>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</si>
  <si>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</si>
  <si>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</si>
  <si>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</si>
  <si>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</si>
  <si>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</si>
  <si>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</si>
  <si>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</si>
  <si>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</si>
  <si>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</si>
  <si>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</si>
  <si>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</si>
  <si>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</si>
  <si>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</si>
  <si>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</si>
  <si>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</si>
  <si>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</si>
  <si>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</si>
  <si>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</si>
  <si>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</si>
  <si>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</si>
  <si>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</si>
  <si>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</si>
  <si>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</si>
  <si>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</si>
  <si>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</si>
  <si>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</si>
  <si>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</si>
  <si>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</si>
  <si>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</si>
  <si>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</si>
  <si>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</si>
  <si>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</si>
  <si>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</si>
  <si>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</si>
  <si>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</si>
  <si>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</si>
  <si>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</si>
  <si>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</si>
  <si>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</si>
  <si>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</si>
  <si>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</si>
  <si>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</si>
  <si>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</si>
  <si>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</si>
  <si>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</si>
  <si>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</si>
  <si>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</si>
  <si>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</si>
  <si>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</si>
  <si>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</si>
  <si>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</si>
  <si>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</si>
  <si>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</si>
  <si>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</si>
  <si>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</si>
  <si>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</si>
  <si>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</si>
  <si>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</si>
  <si>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</si>
  <si>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</si>
  <si>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</si>
  <si>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</si>
  <si>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</si>
  <si>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</si>
  <si>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</si>
  <si>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</si>
  <si>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</si>
  <si>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</si>
  <si>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</si>
  <si>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</si>
  <si>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</si>
  <si>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</si>
  <si>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</si>
  <si>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</si>
  <si>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</si>
  <si>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</si>
  <si>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</si>
  <si>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</si>
  <si>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</si>
  <si>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</si>
  <si>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</si>
  <si>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</si>
  <si>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</si>
  <si>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</si>
  <si>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</si>
  <si>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</si>
  <si>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</si>
  <si>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</si>
  <si>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</si>
  <si>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</si>
  <si>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</si>
  <si>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</si>
  <si>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</si>
  <si>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</si>
  <si>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</si>
  <si>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</si>
  <si>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</si>
  <si>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</si>
  <si>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</si>
  <si>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</si>
  <si>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</si>
  <si>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</si>
  <si>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</si>
  <si>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</si>
  <si>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</si>
  <si>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</si>
  <si>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</si>
  <si>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</si>
  <si>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</si>
  <si>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</si>
  <si>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</si>
  <si>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</si>
  <si>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</si>
  <si>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</si>
  <si>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</si>
  <si>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</si>
  <si>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</si>
  <si>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</si>
  <si>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</si>
  <si>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</si>
  <si>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</si>
  <si>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</si>
  <si>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</si>
  <si>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</si>
  <si>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</si>
  <si>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</si>
  <si>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</si>
  <si>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</si>
  <si>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</si>
  <si>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</si>
  <si>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</si>
  <si>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</si>
  <si>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</si>
  <si>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</si>
  <si>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</si>
  <si>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</si>
  <si>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</si>
  <si>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</si>
  <si>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</si>
  <si>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</si>
  <si>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</si>
  <si>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</si>
  <si>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</si>
  <si>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</si>
  <si>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</si>
  <si>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</si>
  <si>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</si>
  <si>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</si>
  <si>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</si>
  <si>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</si>
  <si>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</si>
  <si>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</si>
  <si>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</si>
  <si>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</si>
  <si>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</si>
  <si>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</si>
  <si>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</si>
  <si>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</si>
  <si>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</si>
  <si>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</si>
  <si>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</si>
  <si>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</si>
  <si>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</si>
  <si>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</si>
  <si>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</si>
  <si>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</si>
  <si>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</si>
  <si>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</si>
  <si>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</si>
  <si>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</si>
  <si>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</si>
  <si>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</si>
  <si>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</si>
  <si>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</si>
  <si>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</si>
  <si>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</si>
  <si>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</si>
  <si>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</si>
  <si>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</si>
  <si>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</si>
  <si>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</si>
  <si>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</si>
  <si>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</si>
  <si>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</si>
  <si>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</si>
  <si>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</si>
  <si>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</si>
  <si>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</si>
  <si>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</si>
  <si>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</si>
  <si>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</si>
  <si>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</si>
  <si>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</si>
  <si>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</si>
  <si>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</si>
  <si>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</si>
  <si>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</si>
  <si>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</si>
  <si>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</si>
  <si>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</si>
  <si>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</si>
  <si>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</si>
  <si>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</si>
  <si>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</si>
  <si>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</si>
  <si>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</si>
  <si>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</si>
  <si>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</si>
  <si>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</si>
  <si>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</si>
  <si>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</si>
  <si>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</si>
  <si>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</si>
  <si>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</si>
  <si>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</si>
  <si>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</si>
  <si>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</si>
  <si>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</si>
  <si>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</si>
  <si>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</si>
  <si>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</si>
  <si>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</si>
  <si>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</si>
  <si>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</si>
  <si>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</si>
  <si>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</si>
  <si>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</si>
  <si>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</si>
  <si>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</si>
  <si>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</si>
  <si>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</si>
  <si>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</si>
  <si>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</si>
  <si>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</si>
  <si>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</si>
  <si>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</si>
  <si>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</si>
  <si>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</si>
  <si>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</si>
  <si>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</si>
  <si>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</si>
  <si>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</si>
  <si>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</si>
  <si>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</si>
  <si>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</si>
  <si>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</si>
  <si>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</si>
  <si>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</si>
  <si>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</si>
  <si>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</si>
  <si>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</si>
  <si>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</si>
  <si>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</si>
  <si>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</si>
  <si>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</si>
  <si>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</si>
  <si>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</si>
  <si>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</si>
  <si>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</si>
  <si>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</si>
  <si>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</si>
  <si>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</si>
  <si>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</si>
  <si>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</si>
  <si>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</si>
  <si>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</si>
  <si>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</si>
  <si>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</si>
  <si>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</si>
  <si>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</si>
  <si>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</si>
  <si>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</si>
  <si>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</si>
  <si>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</si>
  <si>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</si>
  <si>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</si>
  <si>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</si>
  <si>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</si>
  <si>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</si>
  <si>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</si>
  <si>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</si>
  <si>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</si>
  <si>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</si>
  <si>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</si>
  <si>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</si>
  <si>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</si>
  <si>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</si>
  <si>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</si>
  <si>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</si>
  <si>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</si>
  <si>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</si>
  <si>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</si>
  <si>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</si>
  <si>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</si>
  <si>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</si>
  <si>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</si>
  <si>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</si>
  <si>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</si>
  <si>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</si>
  <si>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</si>
  <si>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</si>
  <si>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</si>
  <si>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</si>
  <si>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</si>
  <si>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</si>
  <si>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</si>
  <si>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</si>
  <si>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</si>
  <si>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</si>
  <si>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</si>
  <si>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</si>
  <si>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</si>
  <si>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</si>
  <si>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</si>
  <si>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</si>
  <si>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</si>
  <si>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</si>
  <si>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</si>
  <si>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</si>
  <si>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</si>
  <si>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</si>
  <si>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</si>
  <si>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</si>
  <si>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</si>
  <si>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</si>
  <si>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</si>
  <si>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</si>
  <si>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</si>
  <si>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</si>
  <si>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</si>
  <si>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</si>
  <si>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</si>
  <si>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</si>
  <si>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</si>
  <si>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</si>
  <si>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</si>
  <si>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</si>
  <si>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</si>
  <si>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</si>
  <si>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</si>
  <si>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</si>
  <si>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</si>
  <si>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</si>
  <si>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</si>
  <si>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</si>
  <si>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</si>
  <si>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</si>
  <si>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</si>
  <si>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</si>
  <si>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</si>
  <si>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</si>
  <si>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</si>
  <si>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</si>
  <si>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</si>
  <si>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</si>
  <si>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</si>
  <si>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</si>
  <si>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</si>
  <si>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</si>
  <si>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</si>
  <si>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</si>
  <si>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</si>
  <si>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</si>
  <si>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</si>
  <si>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</si>
  <si>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</si>
  <si>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</si>
  <si>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</si>
  <si>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</si>
  <si>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</si>
  <si>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</si>
  <si>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</si>
  <si>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</si>
  <si>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</si>
  <si>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</si>
  <si>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</si>
  <si>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</si>
  <si>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</si>
  <si>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</si>
  <si>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</si>
  <si>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</si>
  <si>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</si>
  <si>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</si>
  <si>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</si>
  <si>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</si>
  <si>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</si>
  <si>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</si>
  <si>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</si>
  <si>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</si>
  <si>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</si>
  <si>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</si>
  <si>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</si>
  <si>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</si>
  <si>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</si>
  <si>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</si>
  <si>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</si>
  <si>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</si>
  <si>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</si>
  <si>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</si>
  <si>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</si>
  <si>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</si>
  <si>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</si>
  <si>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</si>
  <si>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</si>
  <si>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</si>
  <si>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</si>
  <si>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</si>
  <si>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</si>
  <si>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</si>
  <si>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</si>
  <si>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</si>
  <si>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</si>
  <si>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</si>
  <si>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</si>
  <si>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</si>
  <si>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</si>
  <si>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</si>
  <si>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</si>
  <si>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</si>
  <si>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</si>
  <si>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</si>
  <si>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</si>
  <si>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</si>
  <si>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</si>
  <si>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</si>
  <si>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</si>
  <si>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</si>
  <si>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</si>
  <si>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</si>
  <si>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</si>
  <si>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</si>
  <si>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</si>
  <si>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</si>
  <si>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</si>
  <si>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</si>
  <si>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</si>
  <si>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</si>
  <si>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</si>
  <si>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</si>
  <si>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</si>
  <si>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</si>
  <si>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</si>
  <si>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</si>
  <si>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</si>
  <si>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</si>
  <si>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</si>
  <si>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</si>
  <si>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</si>
  <si>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</si>
  <si>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</si>
  <si>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</si>
  <si>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</si>
  <si>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</si>
  <si>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</si>
  <si>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</si>
  <si>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</si>
  <si>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</si>
  <si>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</si>
  <si>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</si>
  <si>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</si>
  <si>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</si>
  <si>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</si>
  <si>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</si>
  <si>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</si>
  <si>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</si>
  <si>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</si>
  <si>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</si>
  <si>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</si>
  <si>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</si>
  <si>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</si>
  <si>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</si>
  <si>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</si>
  <si>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</si>
  <si>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</si>
  <si>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</si>
  <si>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</si>
  <si>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</si>
  <si>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</si>
  <si>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</si>
  <si>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</si>
  <si>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</si>
  <si>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</si>
  <si>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</si>
  <si>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</si>
  <si>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</si>
  <si>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</si>
  <si>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</si>
  <si>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</si>
  <si>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</si>
  <si>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</si>
  <si>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</si>
  <si>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</si>
  <si>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</si>
  <si>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</si>
  <si>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</si>
  <si>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</si>
  <si>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</si>
  <si>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</si>
  <si>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</si>
  <si>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</si>
  <si>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</si>
  <si>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</si>
  <si>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</si>
  <si>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</si>
  <si>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</si>
  <si>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</si>
  <si>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</si>
  <si>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</si>
  <si>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</si>
  <si>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</si>
  <si>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</si>
  <si>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</si>
  <si>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</si>
  <si>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</si>
  <si>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</si>
  <si>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</si>
  <si>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</si>
  <si>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</si>
  <si>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</si>
  <si>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</si>
  <si>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</si>
  <si>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</si>
  <si>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</si>
  <si>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</si>
  <si>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</si>
  <si>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</si>
  <si>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</si>
  <si>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</si>
  <si>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</si>
  <si>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</si>
  <si>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</si>
  <si>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</si>
  <si>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</si>
  <si>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</si>
  <si>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</si>
  <si>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</si>
  <si>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</si>
  <si>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</si>
  <si>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</si>
  <si>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</si>
  <si>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</si>
  <si>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</si>
  <si>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</si>
  <si>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</si>
  <si>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</si>
  <si>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</si>
  <si>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</si>
  <si>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</si>
  <si>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</si>
  <si>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</si>
  <si>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</si>
  <si>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</si>
  <si>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</si>
  <si>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</si>
  <si>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</si>
  <si>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</si>
  <si>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</si>
  <si>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</si>
  <si>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</si>
  <si>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</si>
  <si>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</si>
  <si>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</si>
  <si>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</si>
  <si>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</si>
  <si>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</si>
  <si>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</si>
  <si>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</si>
  <si>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</si>
  <si>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</si>
  <si>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</si>
  <si>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</si>
  <si>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</si>
  <si>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</si>
  <si>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</si>
  <si>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</si>
  <si>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</si>
  <si>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</si>
  <si>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</si>
  <si>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</si>
  <si>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</si>
  <si>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</si>
  <si>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</si>
  <si>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</si>
  <si>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</si>
  <si>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</si>
  <si>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</si>
  <si>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</si>
  <si>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</si>
  <si>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</si>
  <si>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</si>
  <si>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</si>
  <si>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</si>
  <si>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</si>
  <si>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</si>
  <si>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</si>
  <si>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</si>
  <si>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</si>
  <si>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</si>
  <si>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</si>
  <si>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</si>
  <si>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</si>
  <si>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</si>
  <si>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</si>
  <si>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</si>
  <si>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</si>
  <si>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</si>
  <si>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</si>
  <si>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</si>
  <si>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</si>
  <si>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</si>
  <si>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</si>
  <si>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</si>
  <si>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</si>
  <si>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</si>
  <si>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</si>
  <si>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</si>
  <si>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</si>
  <si>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</si>
  <si>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</si>
  <si>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</si>
  <si>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</si>
  <si>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</si>
  <si>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</si>
  <si>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</si>
  <si>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</si>
  <si>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</si>
  <si>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</si>
  <si>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</si>
  <si>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</si>
  <si>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</si>
  <si>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</si>
  <si>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</si>
  <si>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</si>
  <si>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</si>
  <si>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</si>
  <si>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</si>
  <si>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</si>
  <si>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</si>
  <si>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</si>
  <si>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</si>
  <si>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</si>
  <si>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</si>
  <si>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</si>
  <si>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</si>
  <si>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</si>
  <si>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</si>
  <si>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</si>
  <si>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</si>
  <si>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</si>
  <si>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</si>
  <si>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</si>
  <si>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</si>
  <si>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</si>
  <si>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</si>
  <si>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</si>
  <si>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</si>
  <si>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</si>
  <si>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</si>
  <si>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</si>
  <si>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</si>
  <si>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</si>
  <si>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</si>
  <si>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</si>
  <si>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</si>
  <si>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</si>
  <si>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</si>
  <si>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</si>
  <si>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</si>
  <si>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</si>
  <si>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</si>
  <si>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</si>
  <si>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</si>
  <si>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</si>
  <si>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</si>
  <si>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</si>
  <si>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</si>
  <si>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</si>
  <si>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</si>
  <si>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</si>
  <si>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</si>
  <si>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</si>
  <si>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</si>
  <si>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</si>
  <si>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</si>
  <si>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</si>
  <si>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</si>
  <si>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</si>
  <si>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</si>
  <si>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</si>
  <si>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</si>
  <si>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</si>
  <si>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</si>
  <si>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</si>
  <si>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</si>
  <si>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</si>
  <si>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</si>
  <si>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</si>
  <si>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</si>
  <si>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</si>
  <si>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</si>
  <si>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</si>
  <si>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</si>
  <si>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</si>
  <si>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</si>
  <si>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</si>
  <si>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</si>
  <si>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</si>
  <si>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</si>
  <si>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</si>
  <si>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</si>
  <si>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</si>
  <si>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</si>
  <si>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</si>
  <si>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</si>
  <si>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</si>
  <si>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</si>
  <si>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</si>
  <si>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</si>
  <si>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</si>
  <si>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</si>
  <si>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</si>
  <si>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</si>
  <si>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</si>
  <si>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</si>
  <si>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</si>
  <si>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</si>
  <si>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</si>
  <si>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</si>
  <si>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</si>
  <si>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</si>
  <si>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</si>
  <si>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</si>
  <si>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</si>
  <si>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</si>
  <si>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</si>
  <si>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</si>
  <si>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</si>
  <si>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</si>
  <si>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</si>
  <si>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</si>
  <si>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</si>
  <si>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</si>
  <si>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</si>
  <si>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</si>
  <si>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</si>
  <si>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</si>
  <si>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</si>
  <si>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</si>
  <si>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</si>
  <si>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</si>
  <si>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</si>
  <si>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</si>
  <si>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</si>
  <si>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</si>
  <si>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</si>
  <si>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</si>
  <si>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</si>
  <si>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</si>
  <si>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</si>
  <si>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</si>
  <si>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</si>
  <si>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</si>
  <si>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</si>
  <si>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</si>
  <si>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</si>
  <si>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</si>
  <si>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</si>
  <si>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</si>
  <si>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</si>
  <si>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</si>
  <si>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</si>
  <si>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</si>
  <si>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</si>
  <si>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</si>
  <si>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</si>
  <si>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</si>
  <si>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</si>
  <si>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</si>
  <si>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</si>
  <si>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</si>
  <si>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</si>
  <si>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</si>
  <si>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</si>
  <si>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</si>
  <si>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</si>
  <si>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</si>
  <si>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</si>
  <si>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</si>
  <si>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</si>
  <si>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</si>
  <si>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</si>
  <si>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</si>
  <si>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</si>
  <si>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</si>
  <si>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</si>
  <si>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</si>
  <si>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</si>
  <si>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</si>
  <si>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</si>
  <si>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</si>
  <si>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</si>
  <si>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</si>
  <si>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</si>
  <si>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</si>
  <si>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</si>
  <si>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</si>
  <si>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</si>
  <si>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</si>
  <si>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</si>
  <si>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</si>
  <si>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</si>
  <si>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</si>
  <si>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</si>
  <si>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</si>
  <si>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</si>
  <si>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</si>
  <si>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</si>
  <si>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</si>
  <si>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</si>
  <si>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</si>
  <si>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</si>
  <si>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</si>
  <si>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</si>
  <si>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</si>
  <si>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</si>
  <si>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</si>
  <si>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</si>
  <si>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</si>
  <si>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</si>
  <si>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</si>
  <si>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</si>
  <si>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</si>
  <si>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</si>
  <si>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</si>
  <si>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</si>
  <si>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</si>
  <si>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</si>
  <si>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</si>
  <si>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</si>
  <si>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</si>
  <si>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</si>
  <si>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</si>
  <si>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</si>
  <si>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</si>
  <si>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</si>
  <si>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</si>
  <si>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</si>
  <si>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</si>
  <si>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</si>
  <si>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</si>
  <si>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</si>
  <si>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</si>
  <si>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</si>
  <si>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</si>
  <si>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</si>
  <si>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</si>
  <si>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</si>
  <si>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</si>
  <si>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</si>
  <si>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</si>
  <si>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</si>
  <si>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</si>
  <si>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</si>
  <si>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</si>
  <si>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</si>
  <si>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</si>
  <si>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</si>
  <si>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</si>
  <si>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</si>
  <si>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</si>
  <si>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</si>
  <si>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</si>
  <si>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</si>
  <si>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</si>
  <si>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</si>
  <si>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</si>
  <si>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</si>
  <si>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</si>
  <si>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</si>
  <si>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</si>
  <si>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</si>
  <si>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</si>
  <si>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</si>
  <si>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</si>
  <si>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</si>
  <si>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</si>
  <si>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</si>
  <si>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</si>
  <si>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</si>
  <si>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</si>
  <si>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</si>
  <si>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</si>
  <si>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</si>
  <si>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</si>
  <si>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</si>
  <si>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</si>
  <si>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</si>
  <si>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</si>
  <si>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</si>
  <si>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</si>
  <si>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</si>
  <si>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</si>
  <si>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</si>
  <si>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</si>
  <si>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</si>
  <si>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</si>
  <si>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</si>
  <si>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</si>
  <si>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</si>
  <si>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</si>
  <si>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</si>
  <si>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</si>
  <si>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</si>
  <si>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</si>
  <si>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</si>
  <si>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</si>
  <si>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</si>
  <si>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</si>
  <si>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</si>
  <si>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</si>
  <si>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</si>
  <si>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</si>
  <si>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</si>
  <si>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</si>
  <si>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</si>
  <si>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</si>
  <si>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</si>
  <si>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</si>
  <si>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</si>
  <si>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</si>
  <si>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</si>
  <si>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</si>
  <si>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</si>
  <si>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</si>
  <si>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</si>
  <si>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</si>
  <si>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</si>
  <si>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</si>
  <si>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</si>
  <si>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</si>
  <si>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</si>
  <si>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</si>
  <si>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</si>
  <si>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</si>
  <si>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</si>
  <si>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</si>
  <si>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</si>
  <si>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</si>
  <si>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</si>
  <si>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</si>
  <si>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</si>
  <si>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</si>
  <si>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</si>
  <si>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</si>
  <si>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</si>
  <si>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</si>
  <si>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</si>
  <si>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</si>
  <si>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</si>
  <si>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</si>
  <si>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</si>
  <si>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</si>
  <si>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</si>
  <si>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</si>
  <si>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</si>
  <si>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</si>
  <si>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</si>
  <si>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</si>
  <si>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</si>
  <si>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</si>
  <si>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</si>
  <si>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</si>
  <si>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</si>
  <si>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</si>
  <si>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</si>
  <si>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</si>
  <si>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</si>
  <si>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</si>
  <si>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</si>
  <si>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</si>
  <si>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</si>
  <si>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</si>
  <si>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</si>
  <si>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</si>
  <si>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</si>
  <si>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</si>
  <si>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</si>
  <si>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</si>
  <si>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</si>
  <si>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</si>
  <si>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</si>
  <si>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</si>
  <si>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</si>
  <si>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</si>
  <si>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</si>
  <si>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</si>
  <si>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</si>
  <si>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</si>
  <si>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</si>
  <si>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</si>
  <si>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</si>
  <si>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</si>
  <si>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</si>
  <si>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</si>
  <si>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</si>
  <si>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</si>
  <si>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</si>
  <si>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</si>
  <si>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</si>
  <si>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</si>
  <si>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</si>
  <si>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</si>
  <si>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</si>
  <si>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</si>
  <si>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</si>
  <si>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</si>
  <si>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</si>
  <si>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</si>
  <si>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</si>
  <si>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</si>
  <si>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</si>
  <si>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</si>
  <si>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</si>
  <si>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</si>
  <si>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</si>
  <si>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</si>
  <si>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</si>
  <si>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</si>
  <si>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</si>
  <si>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</si>
  <si>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</si>
  <si>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</si>
  <si>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</si>
  <si>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</si>
  <si>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</si>
  <si>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</si>
  <si>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</si>
  <si>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</si>
  <si>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</si>
  <si>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</si>
  <si>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</si>
  <si>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</si>
  <si>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</si>
  <si>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</si>
  <si>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</si>
  <si>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</si>
  <si>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</si>
  <si>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</si>
  <si>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</si>
  <si>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</si>
  <si>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</si>
  <si>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</si>
  <si>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</si>
  <si>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</si>
  <si>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</si>
  <si>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</si>
  <si>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</si>
  <si>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</si>
  <si>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</si>
  <si>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</si>
  <si>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</si>
  <si>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</si>
  <si>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</si>
  <si>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</si>
  <si>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</si>
  <si>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</si>
  <si>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</si>
  <si>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</si>
  <si>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</si>
  <si>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</si>
  <si>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</si>
  <si>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</si>
  <si>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</si>
  <si>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</si>
  <si>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</si>
  <si>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</si>
  <si>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</si>
  <si>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</si>
  <si>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</si>
  <si>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</si>
  <si>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</si>
  <si>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</si>
  <si>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</si>
  <si>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</si>
  <si>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</si>
  <si>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</si>
  <si>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</si>
  <si>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</si>
  <si>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</si>
  <si>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</si>
  <si>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</si>
  <si>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</si>
  <si>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</si>
  <si>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</si>
  <si>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</si>
  <si>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</si>
  <si>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</si>
  <si>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</si>
  <si>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</si>
  <si>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</si>
  <si>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</si>
  <si>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</si>
  <si>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</si>
  <si>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</si>
  <si>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</si>
  <si>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</si>
  <si>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</si>
  <si>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</si>
  <si>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</si>
  <si>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</si>
  <si>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</si>
  <si>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</si>
  <si>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</si>
  <si>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</si>
  <si>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</si>
  <si>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</si>
  <si>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</si>
  <si>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</si>
  <si>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</si>
  <si>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</si>
  <si>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</si>
  <si>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</si>
  <si>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</si>
  <si>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</si>
  <si>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</si>
  <si>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</si>
  <si>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</si>
  <si>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</si>
  <si>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</si>
  <si>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</si>
  <si>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</si>
  <si>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</si>
  <si>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</si>
  <si>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</si>
  <si>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</si>
  <si>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</si>
  <si>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</si>
  <si>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</si>
  <si>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</si>
  <si>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</si>
  <si>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</si>
  <si>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</si>
  <si>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</si>
  <si>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</si>
  <si>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</si>
  <si>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</si>
  <si>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</si>
  <si>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</si>
  <si>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</si>
  <si>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</si>
  <si>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</si>
  <si>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</si>
  <si>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</si>
  <si>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</si>
  <si>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</si>
  <si>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</si>
  <si>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</si>
  <si>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</si>
  <si>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</si>
  <si>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</si>
  <si>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</si>
  <si>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</si>
  <si>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</si>
  <si>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</si>
  <si>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</si>
  <si>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</si>
  <si>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</si>
  <si>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</si>
  <si>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</si>
  <si>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</si>
  <si>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</si>
  <si>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</si>
  <si>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</si>
  <si>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</si>
  <si>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</si>
  <si>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</si>
  <si>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</si>
  <si>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</si>
  <si>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</si>
  <si>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</si>
  <si>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</si>
  <si>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</si>
  <si>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</si>
  <si>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</si>
  <si>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</si>
  <si>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</si>
  <si>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</si>
  <si>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</si>
  <si>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</si>
  <si>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</si>
  <si>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</si>
  <si>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</si>
  <si>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</si>
  <si>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</si>
  <si>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</si>
  <si>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</si>
  <si>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</si>
  <si>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</si>
  <si>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</si>
  <si>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</si>
  <si>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</si>
  <si>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</si>
  <si>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</si>
  <si>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</si>
  <si>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</si>
  <si>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</si>
  <si>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</si>
  <si>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</si>
  <si>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</si>
  <si>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</si>
  <si>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</si>
  <si>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</si>
  <si>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</si>
  <si>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</si>
  <si>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</si>
  <si>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</si>
  <si>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</si>
  <si>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</si>
  <si>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</si>
  <si>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</si>
  <si>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</si>
  <si>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</si>
  <si>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</si>
  <si>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</si>
  <si>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</si>
  <si>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</si>
  <si>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</si>
  <si>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</si>
  <si>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</si>
  <si>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</si>
  <si>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</si>
  <si>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</si>
  <si>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</si>
  <si>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</si>
  <si>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</si>
  <si>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</si>
  <si>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</si>
  <si>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</si>
  <si>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</si>
  <si>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</si>
  <si>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</si>
  <si>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</si>
  <si>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</si>
  <si>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</si>
  <si>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</si>
  <si>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</si>
  <si>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</si>
  <si>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</si>
  <si>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</si>
  <si>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</si>
  <si>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</si>
  <si>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</si>
  <si>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</si>
  <si>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</si>
  <si>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</si>
  <si>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</si>
  <si>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</si>
  <si>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</si>
  <si>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</si>
  <si>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</si>
  <si>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</si>
  <si>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</si>
  <si>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</si>
  <si>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</si>
  <si>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</si>
  <si>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</si>
  <si>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</si>
  <si>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</si>
  <si>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</si>
  <si>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</si>
  <si>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</si>
  <si>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</si>
  <si>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</si>
  <si>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</si>
  <si>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</si>
  <si>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</si>
  <si>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</si>
  <si>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</si>
  <si>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</si>
  <si>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</si>
  <si>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</si>
  <si>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</si>
  <si>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</si>
  <si>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</si>
  <si>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</si>
  <si>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</si>
  <si>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</si>
  <si>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</si>
  <si>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</si>
  <si>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</si>
  <si>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</si>
  <si>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</si>
  <si>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</si>
  <si>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</si>
  <si>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</si>
  <si>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</si>
  <si>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</si>
  <si>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</si>
  <si>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</si>
  <si>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</si>
  <si>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</si>
  <si>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</si>
  <si>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</si>
  <si>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</si>
  <si>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</si>
  <si>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</si>
  <si>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</si>
  <si>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</si>
  <si>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</si>
  <si>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</si>
  <si>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</si>
  <si>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</si>
  <si>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</si>
  <si>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</si>
  <si>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</si>
  <si>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</si>
  <si>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</si>
  <si>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</si>
  <si>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</si>
  <si>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</si>
  <si>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</si>
  <si>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</si>
  <si>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</si>
  <si>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</si>
  <si>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</si>
  <si>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</si>
  <si>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</si>
  <si>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</si>
  <si>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</si>
  <si>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</si>
  <si>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</si>
  <si>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</si>
  <si>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</si>
  <si>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</si>
  <si>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</si>
  <si>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</si>
  <si>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</si>
  <si>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</si>
  <si>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</si>
  <si>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</si>
  <si>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</si>
  <si>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</si>
  <si>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</si>
  <si>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</si>
  <si>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</si>
  <si>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</si>
  <si>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</si>
  <si>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</si>
  <si>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</si>
  <si>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</si>
  <si>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</si>
  <si>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</si>
  <si>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</si>
  <si>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</si>
  <si>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</si>
  <si>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</si>
  <si>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</si>
  <si>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</si>
  <si>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</si>
  <si>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</si>
  <si>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</si>
  <si>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</si>
  <si>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</si>
  <si>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</si>
  <si>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</si>
  <si>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</si>
  <si>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</si>
  <si>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</si>
  <si>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</si>
  <si>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</si>
  <si>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</si>
  <si>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</si>
  <si>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</si>
  <si>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</si>
  <si>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</si>
  <si>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</si>
  <si>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</si>
  <si>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</si>
  <si>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</si>
  <si>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</si>
  <si>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</si>
  <si>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</si>
  <si>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</si>
  <si>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</si>
  <si>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</si>
  <si>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</si>
  <si>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</si>
  <si>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</si>
  <si>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</si>
  <si>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</si>
  <si>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</si>
  <si>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</si>
  <si>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</si>
  <si>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</si>
  <si>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</si>
  <si>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</si>
  <si>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</si>
  <si>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</si>
  <si>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</si>
  <si>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</si>
  <si>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</si>
  <si>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</si>
  <si>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</si>
  <si>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</si>
  <si>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</si>
  <si>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</si>
  <si>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</si>
  <si>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</si>
  <si>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</si>
  <si>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</si>
  <si>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</si>
  <si>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</si>
  <si>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</si>
  <si>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</si>
  <si>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</si>
  <si>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</si>
  <si>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</si>
  <si>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</si>
  <si>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</si>
  <si>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</si>
  <si>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</si>
  <si>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</si>
  <si>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</si>
  <si>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</si>
  <si>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</si>
  <si>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</si>
  <si>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</si>
  <si>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</si>
  <si>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</si>
  <si>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</si>
  <si>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</si>
  <si>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</si>
  <si>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</si>
  <si>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</si>
  <si>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</si>
  <si>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</si>
  <si>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</si>
  <si>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</si>
  <si>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</si>
  <si>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</si>
  <si>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</si>
  <si>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</si>
  <si>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</si>
  <si>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</si>
  <si>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</si>
  <si>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</si>
  <si>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</si>
  <si>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</si>
  <si>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</si>
  <si>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</si>
  <si>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</si>
  <si>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</si>
  <si>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</si>
  <si>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</si>
  <si>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</si>
  <si>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</si>
  <si>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</si>
  <si>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</si>
  <si>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</si>
  <si>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</si>
  <si>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</si>
  <si>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</si>
  <si>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</si>
  <si>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</si>
  <si>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</si>
  <si>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</si>
  <si>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</si>
  <si>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</si>
  <si>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</si>
  <si>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</si>
  <si>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</si>
  <si>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</si>
  <si>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</si>
  <si>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</si>
  <si>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</si>
  <si>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</si>
  <si>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</si>
  <si>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</si>
  <si>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</si>
  <si>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</si>
  <si>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</si>
  <si>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</si>
  <si>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</si>
  <si>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</si>
  <si>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</si>
  <si>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</si>
  <si>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</si>
  <si>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</si>
  <si>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</si>
  <si>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</si>
  <si>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</si>
  <si>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</si>
  <si>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</si>
  <si>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</si>
  <si>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</si>
  <si>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</si>
  <si>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</si>
  <si>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</si>
  <si>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</si>
  <si>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</si>
  <si>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</si>
  <si>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</si>
  <si>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</si>
  <si>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</si>
  <si>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</si>
  <si>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</si>
  <si>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</si>
  <si>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</si>
  <si>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</si>
  <si>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</si>
  <si>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</si>
  <si>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</si>
  <si>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</si>
  <si>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</si>
  <si>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</si>
  <si>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</si>
  <si>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</si>
  <si>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</si>
  <si>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</si>
  <si>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</si>
  <si>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</si>
  <si>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</si>
  <si>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</si>
  <si>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</si>
  <si>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</si>
  <si>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</si>
  <si>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</si>
  <si>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</si>
  <si>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</si>
  <si>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</si>
  <si>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</si>
  <si>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</si>
  <si>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</si>
  <si>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</si>
  <si>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</si>
  <si>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</si>
  <si>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</si>
  <si>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</si>
  <si>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</si>
  <si>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</si>
  <si>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</si>
  <si>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</si>
  <si>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</si>
  <si>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</si>
  <si>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</si>
  <si>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</si>
  <si>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</si>
  <si>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</si>
  <si>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</si>
  <si>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</si>
  <si>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</si>
  <si>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</si>
  <si>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</si>
  <si>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</si>
  <si>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</si>
  <si>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</si>
  <si>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</si>
  <si>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</si>
  <si>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</si>
  <si>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</si>
  <si>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</si>
  <si>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</si>
  <si>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</si>
  <si>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</si>
  <si>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</si>
  <si>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</si>
  <si>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</si>
  <si>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</si>
  <si>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</si>
  <si>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</si>
  <si>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</si>
  <si>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</si>
  <si>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</si>
  <si>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</si>
  <si>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</si>
  <si>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</si>
  <si>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</si>
  <si>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</si>
  <si>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</si>
  <si>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</si>
  <si>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</si>
  <si>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</si>
  <si>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</si>
  <si>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</si>
  <si>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</si>
  <si>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</si>
  <si>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</si>
  <si>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</si>
  <si>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</si>
  <si>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</si>
  <si>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</si>
  <si>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</si>
  <si>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</si>
  <si>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</si>
  <si>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</si>
  <si>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</si>
  <si>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</si>
  <si>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</si>
  <si>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</si>
  <si>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</si>
  <si>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</si>
  <si>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</si>
  <si>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</si>
  <si>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</si>
  <si>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</si>
  <si>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</si>
  <si>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</si>
  <si>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</si>
  <si>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</si>
  <si>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</si>
  <si>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</si>
  <si>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</si>
  <si>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</si>
  <si>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</si>
  <si>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</si>
  <si>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</si>
  <si>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</si>
  <si>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</si>
  <si>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</si>
  <si>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</si>
  <si>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</si>
  <si>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</si>
  <si>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</si>
  <si>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</si>
  <si>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</si>
  <si>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</si>
  <si>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</si>
  <si>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</si>
  <si>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</si>
  <si>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</si>
  <si>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</si>
  <si>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</si>
  <si>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</si>
  <si>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</si>
  <si>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</si>
  <si>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</si>
  <si>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</si>
  <si>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</si>
  <si>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</si>
  <si>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</si>
  <si>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</si>
  <si>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</si>
  <si>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</si>
  <si>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</si>
  <si>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</si>
  <si>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</si>
  <si>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</si>
  <si>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</si>
  <si>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</si>
  <si>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</si>
  <si>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</si>
  <si>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</si>
  <si>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</si>
  <si>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</si>
  <si>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</si>
  <si>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</si>
  <si>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</si>
  <si>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</si>
  <si>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</si>
  <si>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</si>
  <si>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</si>
  <si>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</si>
  <si>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</si>
  <si>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</si>
  <si>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</si>
  <si>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</si>
  <si>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</si>
  <si>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</si>
  <si>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</si>
  <si>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</si>
  <si>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</si>
  <si>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</si>
  <si>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</si>
  <si>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</si>
  <si>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</si>
  <si>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</si>
  <si>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</si>
  <si>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</si>
  <si>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</si>
  <si>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</si>
  <si>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</si>
  <si>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</si>
  <si>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</si>
  <si>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</si>
  <si>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</si>
  <si>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</si>
  <si>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</si>
  <si>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</si>
  <si>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</si>
  <si>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</si>
  <si>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</si>
  <si>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</si>
  <si>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</si>
  <si>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</si>
  <si>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</si>
  <si>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</si>
  <si>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</si>
  <si>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</si>
  <si>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</si>
  <si>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</si>
  <si>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</si>
  <si>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</si>
  <si>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</si>
  <si>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</si>
  <si>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</si>
  <si>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</si>
  <si>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</si>
  <si>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</si>
  <si>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</si>
  <si>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</si>
  <si>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</si>
  <si>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</si>
  <si>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</si>
  <si>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</si>
  <si>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</si>
  <si>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</si>
  <si>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</si>
  <si>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</si>
  <si>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</si>
  <si>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</si>
  <si>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</si>
  <si>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</si>
  <si>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</si>
  <si>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</si>
  <si>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</si>
  <si>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</si>
  <si>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</si>
  <si>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</si>
  <si>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</si>
  <si>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</si>
  <si>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</si>
  <si>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</si>
  <si>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</si>
  <si>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</si>
  <si>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</si>
  <si>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</si>
  <si>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</si>
  <si>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</si>
  <si>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</si>
  <si>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</si>
  <si>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</si>
  <si>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</si>
  <si>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</si>
  <si>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</si>
  <si>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</si>
  <si>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</si>
  <si>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</si>
  <si>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</si>
  <si>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</si>
  <si>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</si>
  <si>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</si>
  <si>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</si>
  <si>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</si>
  <si>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</si>
  <si>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</si>
  <si>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</si>
  <si>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</si>
  <si>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</si>
  <si>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</si>
  <si>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</si>
  <si>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</si>
  <si>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</si>
  <si>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</si>
  <si>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</si>
  <si>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</si>
  <si>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</si>
  <si>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</si>
  <si>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</si>
  <si>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</si>
  <si>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</si>
  <si>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</si>
  <si>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</si>
  <si>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</si>
  <si>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</si>
  <si>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</si>
  <si>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</si>
  <si>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</si>
  <si>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</si>
  <si>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</si>
  <si>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</si>
  <si>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</si>
  <si>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</si>
  <si>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</si>
  <si>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</si>
  <si>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</si>
  <si>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</si>
  <si>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</si>
  <si>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</si>
  <si>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</si>
  <si>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</si>
  <si>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</si>
  <si>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</si>
  <si>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</si>
  <si>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</si>
  <si>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</si>
  <si>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</si>
  <si>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</si>
  <si>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</si>
  <si>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</si>
  <si>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</si>
  <si>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</si>
  <si>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</si>
  <si>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</si>
  <si>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</si>
  <si>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</si>
  <si>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</si>
  <si>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</si>
  <si>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</si>
  <si>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</si>
  <si>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</si>
  <si>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</si>
  <si>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</si>
  <si>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</si>
  <si>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</si>
  <si>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</si>
  <si>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</si>
  <si>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</si>
  <si>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</si>
  <si>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</si>
  <si>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</si>
  <si>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</si>
  <si>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</si>
  <si>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</si>
  <si>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</si>
  <si>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</si>
  <si>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</si>
  <si>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</si>
  <si>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</si>
  <si>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</si>
  <si>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</si>
  <si>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</si>
  <si>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</si>
  <si>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</si>
  <si>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</si>
  <si>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</si>
  <si>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</si>
  <si>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</si>
  <si>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</si>
  <si>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</si>
  <si>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</si>
  <si>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</si>
  <si>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</si>
  <si>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</si>
  <si>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</si>
  <si>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</si>
  <si>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</si>
  <si>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</si>
  <si>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</si>
  <si>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</si>
  <si>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</si>
  <si>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</si>
  <si>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</si>
  <si>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</si>
  <si>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</si>
  <si>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</si>
  <si>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</si>
  <si>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</si>
  <si>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</si>
  <si>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</si>
  <si>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</si>
  <si>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</si>
  <si>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</si>
  <si>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</si>
  <si>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</si>
  <si>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</si>
  <si>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</si>
  <si>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</si>
  <si>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</si>
  <si>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</si>
  <si>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</si>
  <si>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</si>
  <si>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</si>
  <si>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</si>
  <si>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</si>
  <si>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</si>
  <si>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</si>
  <si>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</si>
  <si>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</si>
  <si>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</si>
  <si>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</si>
  <si>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</si>
  <si>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</si>
  <si>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</si>
  <si>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</si>
  <si>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</si>
  <si>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</si>
  <si>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</si>
  <si>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</si>
  <si>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</si>
  <si>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</si>
  <si>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</si>
  <si>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</si>
  <si>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</si>
  <si>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</si>
  <si>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</si>
  <si>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</si>
  <si>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</si>
  <si>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</si>
  <si>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</si>
  <si>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</si>
  <si>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</si>
  <si>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</si>
  <si>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</si>
  <si>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</si>
  <si>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</si>
  <si>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</si>
  <si>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</si>
  <si>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</si>
  <si>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</si>
  <si>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</si>
  <si>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</si>
  <si>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</si>
  <si>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</si>
  <si>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</si>
  <si>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</si>
  <si>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</si>
  <si>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</si>
  <si>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</si>
  <si>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</si>
  <si>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</si>
  <si>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</si>
  <si>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</si>
  <si>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</si>
  <si>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</si>
  <si>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</si>
  <si>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</si>
  <si>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</si>
  <si>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</si>
  <si>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</si>
  <si>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</si>
  <si>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</si>
  <si>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</si>
  <si>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</si>
  <si>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</si>
  <si>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</si>
  <si>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</si>
  <si>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</si>
  <si>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</si>
  <si>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</si>
  <si>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</si>
  <si>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</si>
  <si>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</si>
  <si>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</si>
  <si>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</si>
  <si>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</si>
  <si>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</si>
  <si>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</si>
  <si>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</si>
  <si>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</si>
  <si>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</si>
  <si>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</si>
  <si>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</si>
  <si>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</si>
  <si>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</si>
  <si>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</si>
  <si>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</si>
  <si>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</si>
  <si>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</si>
  <si>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</si>
  <si>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</si>
  <si>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</si>
  <si>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</si>
  <si>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</si>
  <si>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</si>
  <si>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</si>
  <si>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</si>
  <si>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</si>
  <si>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</si>
  <si>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</si>
  <si>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</si>
  <si>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</si>
  <si>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</si>
  <si>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</si>
  <si>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</si>
  <si>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</si>
  <si>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</si>
  <si>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</si>
  <si>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</si>
  <si>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</si>
  <si>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</si>
  <si>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</si>
  <si>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</si>
  <si>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</si>
  <si>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</si>
  <si>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</si>
  <si>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</si>
  <si>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</si>
  <si>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</si>
  <si>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</si>
  <si>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</si>
  <si>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</si>
  <si>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</si>
  <si>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</si>
  <si>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</si>
  <si>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</si>
  <si>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</si>
  <si>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</si>
  <si>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</si>
  <si>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</si>
  <si>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</si>
  <si>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</si>
  <si>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</si>
  <si>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</si>
  <si>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</si>
  <si>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</si>
  <si>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</si>
  <si>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</si>
  <si>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</si>
  <si>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</si>
  <si>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</si>
  <si>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</si>
  <si>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</si>
  <si>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</si>
  <si>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</si>
  <si>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</si>
  <si>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</si>
  <si>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</si>
  <si>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</si>
  <si>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</si>
  <si>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</si>
  <si>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</si>
  <si>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</si>
  <si>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</si>
  <si>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</si>
  <si>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</si>
  <si>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</si>
  <si>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</si>
  <si>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</si>
  <si>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</si>
  <si>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</si>
  <si>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</si>
  <si>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</si>
  <si>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</si>
  <si>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</si>
  <si>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</si>
  <si>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</si>
  <si>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</si>
  <si>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</si>
  <si>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</si>
  <si>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</si>
  <si>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</si>
  <si>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</si>
  <si>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</si>
  <si>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</si>
  <si>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</si>
  <si>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</si>
  <si>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</si>
  <si>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</si>
  <si>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</si>
  <si>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</si>
  <si>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</si>
  <si>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</si>
  <si>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</si>
  <si>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</si>
  <si>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</si>
  <si>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</si>
  <si>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</si>
  <si>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</si>
  <si>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</si>
  <si>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</si>
  <si>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</si>
  <si>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</si>
  <si>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</si>
  <si>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</si>
  <si>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</si>
  <si>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</si>
  <si>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</si>
  <si>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</si>
  <si>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</si>
  <si>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</si>
  <si>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</si>
  <si>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</si>
  <si>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</si>
  <si>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</si>
  <si>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</si>
  <si>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</si>
  <si>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</si>
  <si>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</si>
  <si>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</si>
  <si>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</si>
  <si>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</si>
  <si>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</si>
  <si>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</si>
  <si>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</si>
  <si>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</si>
  <si>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</si>
  <si>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</si>
  <si>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</si>
  <si>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</si>
  <si>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</si>
  <si>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</si>
  <si>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</si>
  <si>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</si>
  <si>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</si>
  <si>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</si>
  <si>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</si>
  <si>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</si>
  <si>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</si>
  <si>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</si>
  <si>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</si>
  <si>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</si>
  <si>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</si>
  <si>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</si>
  <si>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</si>
  <si>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</si>
  <si>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</si>
  <si>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</si>
  <si>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</si>
  <si>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</si>
  <si>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</si>
  <si>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</si>
  <si>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</si>
  <si>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</si>
  <si>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</si>
  <si>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</si>
  <si>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</si>
  <si>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</si>
  <si>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</si>
  <si>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</si>
  <si>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</si>
  <si>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</si>
  <si>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</si>
  <si>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</si>
  <si>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</si>
  <si>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</si>
  <si>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</si>
  <si>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</si>
  <si>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</si>
  <si>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</si>
  <si>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</si>
  <si>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</si>
  <si>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</si>
  <si>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</si>
  <si>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</si>
  <si>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</si>
  <si>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</si>
  <si>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</si>
  <si>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</si>
  <si>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</si>
  <si>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</si>
  <si>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</si>
  <si>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</si>
  <si>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</si>
  <si>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</si>
  <si>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</si>
  <si>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</si>
  <si>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</si>
  <si>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</si>
  <si>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</si>
  <si>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</si>
  <si>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</si>
  <si>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</si>
  <si>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</si>
  <si>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</si>
  <si>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</si>
  <si>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</si>
  <si>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</si>
  <si>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</si>
  <si>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</si>
  <si>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</si>
  <si>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</si>
  <si>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</si>
  <si>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</si>
  <si>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</si>
  <si>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</si>
  <si>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</si>
  <si>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</si>
  <si>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</si>
  <si>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</si>
  <si>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</si>
  <si>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</si>
  <si>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</si>
  <si>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</si>
  <si>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</si>
  <si>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</si>
  <si>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</si>
  <si>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</si>
  <si>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</si>
  <si>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</si>
  <si>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</si>
  <si>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</si>
  <si>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</si>
  <si>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</si>
  <si>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</si>
  <si>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</si>
  <si>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</si>
  <si>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</si>
  <si>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</si>
  <si>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</si>
  <si>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</si>
  <si>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</si>
  <si>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</si>
  <si>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</si>
  <si>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</si>
  <si>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</si>
  <si>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</si>
  <si>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</si>
  <si>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</si>
  <si>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</si>
  <si>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</si>
  <si>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</si>
  <si>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</si>
  <si>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</si>
  <si>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</si>
  <si>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</si>
  <si>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</si>
  <si>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</si>
  <si>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</si>
  <si>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</si>
  <si>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</si>
  <si>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</si>
  <si>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</si>
  <si>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</si>
  <si>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</si>
  <si>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</si>
  <si>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</si>
  <si>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</si>
  <si>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</si>
  <si>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</si>
  <si>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</si>
  <si>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</si>
  <si>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</si>
  <si>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</si>
  <si>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</si>
  <si>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</si>
  <si>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</si>
  <si>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</si>
  <si>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</si>
  <si>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</si>
  <si>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</si>
  <si>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</si>
  <si>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</si>
  <si>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</si>
  <si>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</si>
  <si>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</si>
  <si>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</si>
  <si>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</si>
  <si>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</si>
  <si>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</si>
  <si>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</si>
  <si>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</si>
  <si>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</si>
  <si>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</si>
  <si>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</si>
  <si>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</si>
  <si>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</si>
  <si>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</si>
  <si>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</si>
  <si>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</si>
  <si>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</si>
  <si>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</si>
  <si>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</si>
  <si>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</si>
  <si>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</si>
  <si>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</si>
  <si>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</si>
  <si>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</si>
  <si>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</si>
  <si>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</si>
  <si>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</si>
  <si>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</si>
  <si>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</si>
  <si>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</si>
  <si>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</si>
  <si>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</si>
  <si>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</si>
  <si>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</si>
  <si>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</si>
  <si>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</si>
  <si>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</si>
  <si>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</si>
  <si>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</si>
  <si>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</si>
  <si>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</si>
  <si>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</si>
  <si>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</si>
  <si>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</si>
  <si>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</si>
  <si>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</si>
  <si>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</si>
  <si>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</si>
  <si>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</si>
  <si>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</si>
  <si>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</si>
  <si>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</si>
  <si>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</si>
  <si>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</si>
  <si>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</si>
  <si>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</si>
  <si>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</si>
  <si>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</si>
  <si>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</si>
  <si>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</si>
  <si>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</si>
  <si>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</si>
  <si>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</si>
  <si>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</si>
  <si>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</si>
  <si>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</si>
  <si>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</si>
  <si>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</si>
  <si>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</si>
  <si>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</si>
  <si>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</si>
  <si>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</si>
  <si>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</si>
  <si>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</si>
  <si>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</si>
  <si>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</si>
  <si>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</si>
  <si>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</si>
  <si>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</si>
  <si>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</si>
  <si>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</si>
  <si>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</si>
  <si>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</si>
  <si>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</si>
  <si>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</si>
  <si>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</si>
  <si>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</si>
  <si>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</si>
  <si>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</si>
  <si>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</si>
  <si>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</si>
  <si>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</si>
  <si>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</si>
  <si>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</si>
  <si>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</si>
  <si>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</si>
  <si>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</si>
  <si>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</si>
  <si>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</si>
  <si>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</si>
  <si>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</si>
  <si>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</si>
  <si>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</si>
  <si>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</si>
  <si>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</si>
  <si>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</si>
  <si>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</si>
  <si>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</si>
  <si>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</si>
  <si>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</si>
  <si>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</si>
  <si>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</si>
  <si>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</si>
  <si>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</si>
  <si>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</si>
  <si>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</si>
  <si>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</si>
  <si>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</si>
  <si>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</si>
  <si>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</si>
  <si>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</si>
  <si>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</si>
  <si>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</si>
  <si>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</si>
  <si>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</si>
  <si>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</si>
  <si>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</si>
  <si>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</si>
  <si>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</si>
  <si>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</si>
  <si>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</si>
  <si>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</si>
  <si>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</si>
  <si>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</si>
  <si>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</si>
  <si>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</si>
  <si>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</si>
  <si>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</si>
  <si>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</si>
  <si>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</si>
  <si>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</si>
  <si>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</si>
  <si>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</si>
  <si>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</si>
  <si>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</si>
  <si>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</si>
  <si>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</si>
  <si>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</si>
  <si>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</si>
  <si>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</si>
  <si>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</si>
  <si>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</si>
  <si>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</si>
  <si>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</si>
  <si>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</si>
  <si>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</si>
  <si>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</si>
  <si>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</si>
  <si>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</si>
  <si>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</si>
  <si>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</si>
  <si>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</si>
  <si>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</si>
  <si>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</si>
  <si>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</si>
  <si>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</si>
  <si>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</si>
  <si>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</si>
  <si>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</si>
  <si>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</si>
  <si>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</si>
  <si>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</si>
  <si>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</si>
  <si>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</si>
  <si>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</si>
  <si>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</si>
  <si>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</si>
  <si>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</si>
  <si>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</si>
  <si>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</si>
  <si>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</si>
  <si>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</si>
  <si>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</si>
  <si>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</si>
  <si>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</si>
  <si>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</si>
  <si>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</si>
  <si>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</si>
  <si>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</si>
  <si>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</si>
  <si>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</si>
  <si>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</si>
  <si>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</si>
  <si>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</si>
  <si>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</si>
  <si>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</si>
  <si>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</si>
  <si>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</si>
  <si>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</si>
  <si>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</si>
  <si>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</si>
  <si>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</si>
  <si>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</si>
  <si>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</si>
  <si>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</si>
  <si>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</si>
  <si>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</si>
  <si>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</si>
  <si>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</si>
  <si>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</si>
  <si>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</si>
  <si>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</si>
  <si>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</si>
  <si>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</si>
  <si>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</si>
  <si>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</si>
  <si>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</si>
  <si>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</si>
  <si>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</si>
  <si>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</si>
  <si>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</si>
  <si>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</si>
  <si>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</si>
  <si>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</si>
  <si>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</si>
  <si>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</si>
  <si>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</si>
  <si>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</si>
  <si>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</si>
  <si>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</si>
  <si>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</si>
  <si>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</si>
  <si>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</si>
  <si>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</si>
  <si>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</si>
  <si>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</si>
  <si>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</si>
  <si>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</si>
  <si>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</si>
  <si>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</si>
  <si>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</si>
  <si>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</si>
  <si>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</si>
  <si>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</si>
  <si>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</si>
  <si>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</si>
  <si>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</si>
  <si>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</si>
  <si>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</si>
  <si>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</si>
  <si>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</si>
  <si>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</si>
  <si>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</si>
  <si>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</si>
  <si>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</si>
  <si>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</si>
  <si>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</si>
  <si>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</si>
  <si>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</si>
  <si>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</si>
  <si>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</si>
  <si>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</si>
  <si>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</si>
  <si>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</si>
  <si>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</si>
  <si>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</si>
  <si>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</si>
  <si>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</si>
  <si>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</si>
  <si>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</si>
  <si>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</si>
  <si>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</si>
  <si>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</si>
  <si>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</si>
  <si>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</si>
  <si>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</si>
  <si>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</si>
  <si>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</si>
  <si>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</si>
  <si>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</si>
  <si>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</si>
  <si>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</si>
  <si>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</si>
  <si>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</si>
  <si>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</si>
  <si>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</si>
  <si>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</si>
  <si>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</si>
  <si>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</si>
  <si>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</si>
  <si>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</si>
  <si>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</si>
  <si>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</si>
  <si>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</si>
  <si>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</si>
  <si>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</si>
  <si>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</si>
  <si>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</si>
  <si>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</si>
  <si>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</si>
  <si>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</si>
  <si>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</si>
  <si>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</si>
  <si>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</si>
  <si>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</si>
  <si>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</si>
  <si>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</si>
  <si>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</si>
  <si>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</si>
  <si>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</si>
  <si>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</si>
  <si>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</si>
  <si>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</si>
  <si>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</si>
  <si>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</si>
  <si>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</si>
  <si>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</si>
  <si>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</si>
  <si>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</si>
  <si>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</si>
  <si>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</si>
  <si>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</si>
  <si>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</si>
  <si>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</si>
  <si>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</si>
  <si>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</si>
  <si>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</si>
  <si>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</si>
  <si>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</si>
  <si>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</si>
  <si>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</si>
  <si>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</si>
  <si>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</si>
  <si>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</si>
  <si>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</si>
  <si>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</si>
  <si>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</si>
  <si>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</si>
  <si>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</si>
  <si>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</si>
  <si>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</si>
  <si>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</si>
  <si>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</si>
  <si>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</si>
  <si>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</si>
  <si>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</si>
  <si>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</si>
  <si>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</si>
  <si>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</si>
  <si>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</si>
  <si>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</si>
  <si>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</si>
  <si>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</si>
  <si>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</si>
  <si>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</si>
  <si>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</si>
  <si>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</si>
  <si>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</si>
  <si>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</si>
  <si>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</si>
  <si>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</si>
  <si>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</si>
  <si>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</si>
  <si>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</si>
  <si>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</si>
  <si>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</si>
  <si>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</si>
  <si>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</si>
  <si>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</si>
  <si>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</si>
  <si>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</si>
  <si>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</si>
  <si>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</si>
  <si>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</si>
  <si>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</si>
  <si>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</si>
  <si>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</si>
  <si>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</si>
  <si>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</si>
  <si>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</si>
  <si>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</si>
  <si>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</si>
  <si>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</si>
  <si>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</si>
  <si>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</si>
  <si>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</si>
  <si>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</si>
  <si>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</si>
  <si>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</si>
  <si>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</si>
  <si>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</si>
  <si>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</si>
  <si>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</si>
  <si>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</si>
  <si>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</si>
  <si>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</si>
  <si>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</si>
  <si>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</si>
  <si>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</si>
  <si>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</si>
  <si>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</si>
  <si>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</si>
  <si>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</si>
  <si>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</si>
  <si>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</si>
  <si>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</si>
  <si>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</si>
  <si>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</si>
  <si>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</si>
  <si>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</si>
  <si>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</si>
  <si>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</si>
  <si>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</si>
  <si>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</si>
  <si>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</si>
  <si>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</si>
  <si>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</si>
  <si>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</si>
  <si>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</si>
  <si>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</si>
  <si>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</si>
  <si>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</si>
  <si>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</si>
  <si>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</si>
  <si>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</si>
  <si>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</si>
  <si>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</si>
  <si>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</si>
  <si>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</si>
  <si>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</si>
  <si>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</si>
  <si>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</si>
  <si>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</si>
  <si>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</si>
  <si>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</si>
  <si>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</si>
  <si>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</si>
  <si>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</si>
  <si>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</si>
  <si>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</si>
  <si>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</si>
  <si>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</si>
  <si>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</si>
  <si>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</si>
  <si>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</si>
  <si>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</si>
  <si>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</si>
  <si>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</si>
  <si>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</si>
  <si>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</si>
  <si>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</si>
  <si>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</si>
  <si>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</si>
  <si>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</si>
  <si>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</si>
  <si>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</si>
  <si>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</si>
  <si>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</si>
  <si>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</si>
  <si>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</si>
  <si>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</si>
  <si>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</si>
  <si>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</si>
  <si>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</si>
  <si>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</si>
  <si>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</si>
  <si>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</si>
  <si>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</si>
  <si>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</si>
  <si>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</si>
  <si>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</si>
  <si>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</si>
  <si>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</si>
  <si>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</si>
  <si>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</si>
  <si>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</si>
  <si>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</si>
  <si>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</si>
  <si>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</si>
  <si>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</si>
  <si>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</si>
  <si>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</si>
  <si>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</si>
  <si>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</si>
  <si>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</si>
  <si>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</si>
  <si>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</si>
  <si>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</si>
  <si>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</si>
  <si>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</si>
  <si>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</si>
  <si>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</si>
  <si>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</si>
  <si>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</si>
  <si>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</si>
  <si>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</si>
  <si>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</si>
  <si>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</si>
  <si>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</si>
  <si>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</si>
  <si>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</si>
  <si>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</si>
  <si>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</si>
  <si>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</si>
  <si>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</si>
  <si>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</si>
  <si>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</si>
  <si>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</si>
  <si>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</si>
  <si>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</si>
  <si>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</si>
  <si>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</si>
  <si>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</si>
  <si>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</si>
  <si>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</si>
  <si>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</si>
  <si>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</si>
  <si>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</si>
  <si>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</si>
  <si>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</si>
  <si>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</si>
  <si>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</si>
  <si>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</si>
  <si>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</si>
  <si>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</si>
  <si>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</si>
  <si>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</si>
  <si>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</si>
  <si>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</si>
  <si>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</si>
  <si>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</si>
  <si>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</si>
  <si>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</si>
  <si>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</si>
  <si>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</si>
  <si>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</si>
  <si>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</si>
  <si>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</si>
  <si>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</si>
  <si>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</si>
  <si>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</si>
  <si>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</si>
  <si>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</si>
  <si>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</si>
  <si>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</si>
  <si>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</si>
  <si>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</si>
  <si>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</si>
  <si>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</si>
  <si>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</si>
  <si>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</si>
  <si>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</si>
  <si>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</si>
  <si>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</si>
  <si>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</si>
  <si>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</si>
  <si>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</si>
  <si>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</si>
  <si>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</si>
  <si>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</si>
  <si>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</si>
  <si>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</si>
  <si>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</si>
  <si>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</si>
  <si>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</si>
  <si>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</si>
  <si>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</si>
  <si>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</si>
  <si>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</si>
  <si>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</si>
  <si>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</si>
  <si>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</si>
  <si>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</si>
  <si>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</si>
  <si>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</si>
  <si>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</si>
  <si>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</si>
  <si>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</si>
  <si>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</si>
  <si>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</si>
  <si>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</si>
  <si>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</si>
  <si>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</si>
  <si>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</si>
  <si>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</si>
  <si>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</si>
  <si>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</si>
  <si>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</si>
  <si>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</si>
  <si>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</si>
  <si>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</si>
  <si>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</si>
  <si>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</si>
  <si>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</si>
  <si>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</si>
  <si>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</si>
  <si>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</si>
  <si>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</si>
  <si>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</si>
  <si>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</si>
  <si>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</si>
  <si>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</si>
  <si>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</si>
  <si>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</si>
  <si>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</si>
  <si>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</si>
  <si>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</si>
  <si>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</si>
  <si>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</si>
  <si>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</si>
  <si>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</si>
  <si>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</si>
  <si>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</si>
  <si>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</si>
  <si>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</si>
  <si>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</si>
  <si>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</si>
  <si>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</si>
  <si>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</si>
  <si>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</si>
  <si>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</si>
  <si>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</si>
  <si>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</si>
  <si>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</si>
  <si>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</si>
  <si>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</si>
  <si>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</si>
  <si>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</si>
  <si>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</si>
  <si>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</si>
  <si>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</si>
  <si>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</si>
  <si>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</si>
  <si>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</si>
  <si>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</si>
  <si>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</si>
  <si>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</si>
  <si>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</si>
  <si>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</si>
  <si>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</si>
  <si>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</si>
  <si>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</si>
  <si>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</si>
  <si>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</si>
  <si>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</si>
  <si>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</si>
  <si>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</si>
  <si>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</si>
  <si>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</si>
  <si>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</si>
  <si>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</si>
  <si>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</si>
  <si>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</si>
  <si>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</si>
  <si>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</si>
  <si>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</si>
  <si>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</si>
  <si>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</si>
  <si>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</si>
  <si>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</si>
  <si>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</si>
  <si>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</si>
  <si>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</si>
  <si>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</si>
  <si>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</si>
  <si>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</si>
  <si>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</si>
  <si>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</si>
  <si>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</si>
  <si>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</si>
  <si>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</si>
  <si>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</si>
  <si>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</si>
  <si>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</si>
  <si>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</si>
  <si>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</si>
  <si>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</si>
  <si>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</si>
  <si>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</si>
  <si>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</si>
  <si>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</si>
  <si>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</si>
  <si>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</si>
  <si>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</si>
  <si>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</si>
  <si>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</si>
  <si>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</si>
  <si>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</si>
  <si>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</si>
  <si>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</si>
  <si>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</si>
  <si>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</si>
  <si>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</si>
  <si>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</si>
  <si>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</si>
  <si>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</si>
  <si>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</si>
  <si>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</si>
  <si>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</si>
  <si>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</si>
  <si>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</si>
  <si>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</si>
  <si>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</si>
  <si>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</si>
  <si>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</si>
  <si>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</si>
  <si>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</si>
  <si>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</si>
  <si>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</si>
  <si>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</si>
  <si>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</si>
  <si>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</si>
  <si>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</si>
  <si>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</si>
  <si>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</si>
  <si>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</si>
  <si>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</si>
  <si>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</si>
  <si>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</si>
  <si>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</si>
  <si>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</si>
  <si>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</si>
  <si>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</si>
  <si>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</si>
  <si>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</si>
  <si>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</si>
  <si>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</si>
  <si>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</si>
  <si>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</si>
  <si>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</si>
  <si>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</si>
  <si>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</si>
  <si>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</si>
  <si>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</si>
  <si>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</si>
  <si>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</si>
  <si>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</si>
  <si>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</si>
  <si>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</si>
  <si>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</si>
  <si>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</si>
  <si>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</si>
  <si>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</si>
  <si>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</si>
  <si>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</si>
  <si>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</si>
  <si>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</si>
  <si>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</si>
  <si>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</si>
  <si>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</si>
  <si>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</si>
  <si>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</si>
  <si>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</si>
  <si>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</si>
  <si>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</si>
  <si>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</si>
  <si>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</si>
  <si>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</si>
  <si>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</si>
  <si>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</si>
  <si>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</si>
  <si>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</si>
  <si>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</si>
  <si>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</si>
  <si>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</si>
  <si>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</si>
  <si>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</si>
  <si>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</si>
  <si>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</si>
  <si>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</si>
  <si>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</si>
  <si>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</si>
  <si>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</si>
  <si>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</si>
  <si>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</si>
  <si>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</si>
  <si>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</si>
  <si>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</si>
  <si>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</si>
  <si>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</si>
  <si>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</si>
  <si>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</si>
  <si>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</si>
  <si>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</si>
  <si>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</si>
  <si>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</si>
  <si>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</si>
  <si>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</si>
  <si>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</si>
  <si>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</si>
  <si>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</si>
  <si>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</si>
  <si>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</si>
  <si>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</si>
  <si>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</si>
  <si>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</si>
  <si>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</si>
  <si>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</si>
  <si>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</si>
  <si>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</si>
  <si>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</si>
  <si>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</si>
  <si>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</si>
  <si>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</si>
  <si>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</si>
  <si>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</si>
  <si>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</si>
  <si>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</si>
  <si>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</si>
  <si>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</si>
  <si>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</si>
  <si>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</si>
  <si>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</si>
  <si>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</si>
  <si>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</si>
  <si>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</si>
  <si>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</si>
  <si>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</si>
  <si>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</si>
  <si>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</si>
  <si>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</si>
  <si>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</si>
  <si>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</si>
  <si>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</si>
  <si>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</si>
  <si>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</si>
  <si>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</si>
  <si>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</si>
  <si>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</si>
  <si>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</si>
  <si>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</si>
  <si>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</si>
  <si>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</si>
  <si>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</si>
  <si>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</si>
  <si>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</si>
  <si>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</si>
  <si>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</si>
  <si>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</si>
  <si>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</si>
  <si>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</si>
  <si>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</si>
  <si>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</si>
  <si>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</si>
  <si>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</si>
  <si>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</si>
  <si>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</si>
  <si>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</si>
  <si>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</si>
  <si>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</si>
  <si>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</si>
  <si>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</si>
  <si>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</si>
  <si>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</si>
  <si>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</si>
  <si>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</si>
  <si>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</si>
  <si>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</si>
  <si>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</si>
  <si>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</si>
  <si>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</si>
  <si>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</si>
  <si>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</si>
  <si>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</si>
  <si>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</si>
  <si>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</si>
  <si>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</si>
  <si>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</si>
  <si>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</si>
  <si>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</si>
  <si>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</si>
  <si>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</si>
  <si>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</si>
  <si>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</si>
  <si>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</si>
  <si>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</si>
  <si>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</si>
  <si>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</si>
  <si>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</si>
  <si>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</si>
  <si>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</si>
  <si>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</si>
  <si>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</si>
  <si>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</si>
  <si>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</si>
  <si>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</si>
  <si>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</si>
  <si>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</si>
  <si>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</si>
  <si>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</si>
  <si>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</si>
  <si>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</si>
  <si>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</si>
  <si>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</si>
  <si>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</si>
  <si>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</si>
  <si>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</si>
  <si>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</si>
  <si>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</si>
  <si>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</si>
  <si>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</si>
  <si>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</si>
  <si>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</si>
  <si>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</si>
  <si>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</si>
  <si>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</si>
  <si>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</si>
  <si>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</si>
  <si>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</si>
  <si>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</si>
  <si>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</si>
  <si>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</si>
  <si>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</si>
  <si>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</si>
  <si>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</si>
  <si>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</si>
  <si>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</si>
  <si>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</si>
  <si>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</si>
  <si>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</si>
  <si>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</si>
  <si>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</si>
  <si>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</si>
  <si>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</si>
  <si>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</si>
  <si>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</si>
  <si>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</si>
  <si>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</si>
  <si>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</si>
  <si>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</si>
  <si>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</si>
  <si>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</si>
  <si>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</si>
  <si>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</si>
  <si>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</si>
  <si>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</si>
  <si>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</si>
  <si>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</si>
  <si>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</si>
  <si>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</si>
  <si>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</si>
  <si>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</si>
  <si>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</si>
  <si>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</si>
  <si>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</si>
  <si>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</si>
  <si>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</si>
  <si>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</si>
  <si>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</si>
  <si>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</si>
  <si>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</si>
  <si>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</si>
  <si>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</si>
  <si>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</si>
  <si>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</si>
  <si>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</si>
  <si>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</si>
  <si>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</si>
  <si>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</si>
  <si>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</si>
  <si>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</si>
  <si>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</si>
  <si>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</si>
  <si>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</si>
  <si>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</si>
  <si>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</si>
  <si>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</si>
  <si>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</si>
  <si>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</si>
  <si>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</si>
  <si>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</si>
  <si>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</si>
  <si>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</si>
  <si>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</si>
  <si>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</si>
  <si>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</si>
  <si>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</si>
  <si>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</si>
  <si>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</si>
  <si>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</si>
  <si>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</si>
  <si>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</si>
  <si>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</si>
  <si>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</si>
  <si>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</si>
  <si>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</si>
  <si>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</si>
  <si>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</si>
  <si>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</si>
  <si>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</si>
  <si>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</si>
  <si>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</si>
  <si>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</si>
  <si>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</si>
  <si>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</si>
  <si>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</si>
  <si>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</si>
  <si>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</si>
  <si>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</si>
  <si>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</si>
  <si>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</si>
  <si>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</si>
  <si>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</si>
  <si>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</si>
  <si>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</si>
  <si>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</si>
  <si>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</si>
  <si>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</si>
  <si>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</si>
  <si>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</si>
  <si>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</si>
  <si>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</si>
  <si>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</si>
  <si>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</si>
  <si>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</si>
  <si>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</si>
  <si>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</si>
  <si>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</si>
  <si>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</si>
  <si>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</si>
  <si>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</si>
  <si>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</si>
  <si>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</si>
  <si>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</si>
  <si>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</si>
  <si>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</si>
  <si>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</si>
  <si>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</si>
  <si>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</si>
  <si>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</si>
  <si>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</si>
  <si>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</si>
  <si>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</si>
  <si>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</si>
  <si>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</si>
  <si>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</si>
  <si>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</si>
  <si>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</si>
  <si>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</si>
  <si>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</si>
  <si>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</si>
  <si>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</si>
  <si>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</si>
  <si>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</si>
  <si>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</si>
  <si>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</si>
  <si>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</si>
  <si>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</si>
  <si>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</si>
  <si>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</si>
  <si>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</si>
  <si>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</si>
  <si>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</si>
  <si>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</si>
  <si>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</si>
  <si>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</si>
  <si>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</si>
  <si>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</si>
  <si>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</si>
  <si>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</si>
  <si>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</si>
  <si>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</si>
  <si>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</si>
  <si>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</si>
  <si>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</si>
  <si>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</si>
  <si>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</si>
  <si>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</si>
  <si>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</si>
  <si>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</si>
  <si>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</si>
  <si>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</si>
  <si>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</si>
  <si>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</si>
  <si>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</si>
  <si>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</si>
  <si>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</si>
  <si>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</si>
  <si>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</si>
  <si>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</si>
  <si>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</si>
  <si>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</si>
  <si>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</si>
  <si>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</si>
  <si>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</si>
  <si>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</si>
  <si>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</si>
  <si>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</si>
  <si>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</si>
  <si>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</si>
  <si>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</si>
  <si>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</si>
  <si>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</si>
  <si>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</si>
  <si>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</si>
  <si>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</si>
  <si>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</si>
  <si>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</si>
  <si>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</si>
  <si>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</si>
  <si>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</si>
  <si>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</si>
  <si>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</si>
  <si>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</si>
  <si>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</si>
  <si>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</si>
  <si>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</si>
  <si>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</si>
  <si>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</si>
  <si>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</si>
  <si>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</si>
  <si>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</si>
  <si>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</si>
  <si>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</si>
  <si>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</si>
  <si>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</si>
  <si>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</si>
  <si>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</si>
  <si>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</si>
  <si>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</si>
  <si>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</si>
  <si>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</si>
  <si>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</si>
  <si>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</si>
  <si>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</si>
  <si>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</si>
  <si>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</si>
  <si>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</si>
  <si>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</si>
  <si>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</si>
  <si>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</si>
  <si>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</si>
  <si>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</si>
  <si>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</si>
  <si>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</si>
  <si>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</si>
  <si>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</si>
  <si>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</si>
  <si>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</si>
  <si>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</si>
  <si>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</si>
  <si>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</si>
  <si>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</si>
  <si>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</si>
  <si>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</si>
  <si>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</si>
  <si>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</si>
  <si>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</si>
  <si>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</si>
  <si>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</si>
  <si>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</si>
  <si>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</si>
  <si>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</si>
  <si>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</si>
  <si>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</si>
  <si>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</si>
  <si>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</si>
  <si>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</si>
  <si>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</si>
  <si>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</si>
  <si>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</si>
  <si>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</si>
  <si>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</si>
  <si>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</si>
  <si>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</si>
  <si>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</si>
  <si>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</si>
  <si>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</si>
  <si>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</si>
  <si>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</si>
  <si>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</si>
  <si>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</si>
  <si>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</si>
  <si>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</si>
  <si>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</si>
  <si>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</si>
  <si>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</si>
  <si>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</si>
  <si>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</si>
  <si>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</si>
  <si>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</si>
  <si>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</si>
  <si>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</si>
  <si>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</si>
  <si>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</si>
  <si>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</si>
  <si>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</si>
  <si>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</si>
  <si>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</si>
  <si>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</si>
  <si>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</si>
  <si>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</si>
  <si>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</si>
  <si>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</si>
  <si>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</si>
  <si>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</si>
  <si>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</si>
  <si>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</si>
  <si>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</si>
  <si>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</si>
  <si>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</si>
  <si>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</si>
  <si>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</si>
  <si>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</si>
  <si>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</si>
  <si>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</si>
  <si>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</si>
  <si>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</si>
  <si>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</si>
  <si>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</si>
  <si>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</si>
  <si>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</si>
  <si>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</si>
  <si>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</si>
  <si>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</si>
  <si>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</si>
  <si>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</si>
  <si>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</si>
  <si>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</si>
  <si>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</si>
  <si>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</si>
  <si>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</si>
  <si>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</si>
  <si>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</si>
  <si>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</si>
  <si>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</si>
  <si>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</si>
  <si>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</si>
  <si>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</si>
  <si>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</si>
  <si>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</si>
  <si>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</si>
  <si>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</si>
  <si>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</si>
  <si>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</si>
  <si>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</si>
  <si>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</si>
  <si>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</si>
  <si>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</si>
  <si>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</si>
  <si>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</si>
  <si>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</si>
  <si>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</si>
  <si>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</si>
  <si>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</si>
  <si>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</si>
  <si>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</si>
  <si>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</si>
  <si>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</si>
  <si>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</si>
  <si>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</si>
  <si>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</si>
  <si>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</si>
  <si>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</si>
  <si>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</si>
  <si>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</si>
  <si>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</si>
  <si>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</si>
  <si>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</si>
  <si>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</si>
  <si>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</si>
  <si>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</si>
  <si>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</si>
  <si>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</si>
  <si>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</si>
  <si>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</si>
  <si>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</si>
  <si>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</si>
  <si>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</si>
  <si>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</si>
  <si>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</si>
  <si>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</si>
  <si>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</si>
  <si>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</si>
  <si>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</si>
  <si>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</si>
  <si>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</si>
  <si>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</si>
  <si>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</si>
  <si>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</si>
  <si>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</si>
  <si>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</si>
  <si>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</si>
  <si>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</si>
  <si>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</si>
  <si>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</si>
  <si>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</si>
  <si>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</si>
  <si>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</si>
  <si>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</si>
  <si>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</si>
  <si>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</si>
  <si>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</si>
  <si>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</si>
  <si>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</si>
  <si>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</si>
  <si>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</si>
  <si>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</si>
  <si>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</si>
  <si>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</si>
  <si>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</si>
  <si>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</si>
  <si>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</si>
  <si>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</si>
  <si>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</si>
  <si>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</si>
  <si>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</si>
  <si>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</si>
  <si>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</si>
  <si>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</si>
  <si>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</si>
  <si>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</si>
  <si>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</si>
  <si>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</si>
  <si>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</si>
  <si>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</si>
  <si>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</si>
  <si>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</si>
  <si>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</si>
  <si>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</si>
  <si>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</si>
  <si>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</si>
  <si>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</si>
  <si>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</si>
  <si>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</si>
  <si>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</si>
  <si>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</si>
  <si>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</si>
  <si>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</si>
  <si>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</si>
  <si>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</si>
  <si>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</si>
  <si>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</si>
  <si>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</si>
  <si>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</si>
  <si>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</si>
  <si>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</si>
  <si>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</si>
  <si>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</si>
  <si>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</si>
  <si>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</si>
  <si>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</si>
  <si>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</si>
  <si>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</si>
  <si>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</si>
  <si>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</si>
  <si>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</si>
  <si>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</si>
  <si>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</si>
  <si>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</si>
  <si>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</si>
  <si>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</si>
  <si>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</si>
  <si>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</si>
  <si>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</si>
  <si>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</si>
  <si>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</si>
  <si>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</si>
  <si>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</si>
  <si>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</si>
  <si>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</si>
  <si>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</si>
  <si>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</si>
  <si>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</si>
  <si>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</si>
  <si>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</si>
  <si>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</si>
  <si>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</si>
  <si>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</si>
  <si>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</si>
  <si>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</si>
  <si>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</si>
  <si>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</si>
  <si>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</si>
  <si>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</si>
  <si>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</si>
  <si>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</si>
  <si>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</si>
  <si>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</si>
  <si>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</si>
  <si>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</si>
  <si>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</si>
  <si>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</si>
  <si>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</si>
  <si>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</si>
  <si>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</si>
  <si>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</si>
  <si>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</si>
  <si>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</si>
  <si>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</si>
  <si>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</si>
  <si>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</si>
  <si>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</si>
  <si>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</si>
  <si>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</si>
  <si>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</si>
  <si>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</si>
  <si>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</si>
  <si>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</si>
  <si>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</si>
  <si>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</si>
  <si>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</si>
  <si>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</si>
  <si>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</si>
  <si>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</si>
  <si>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</si>
  <si>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</si>
  <si>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</si>
  <si>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</si>
  <si>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</si>
  <si>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</si>
  <si>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</si>
  <si>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</si>
  <si>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</si>
  <si>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</si>
  <si>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</si>
  <si>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</si>
  <si>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</si>
  <si>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</si>
  <si>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</si>
  <si>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</si>
  <si>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</si>
  <si>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</si>
  <si>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</si>
  <si>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</si>
  <si>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</si>
  <si>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</si>
  <si>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</si>
  <si>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</si>
  <si>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</si>
  <si>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</si>
  <si>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</si>
  <si>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</si>
  <si>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</si>
  <si>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</si>
  <si>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</si>
  <si>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</si>
  <si>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</si>
  <si>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</si>
  <si>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</si>
  <si>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</si>
  <si>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</si>
  <si>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</si>
  <si>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</si>
  <si>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</si>
  <si>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</si>
  <si>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</si>
  <si>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</si>
  <si>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</si>
  <si>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</si>
  <si>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</si>
  <si>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</si>
  <si>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</si>
  <si>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</si>
  <si>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</si>
  <si>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</si>
  <si>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</si>
  <si>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</si>
  <si>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</si>
  <si>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</si>
  <si>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</si>
  <si>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</si>
  <si>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</si>
  <si>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</si>
  <si>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</si>
  <si>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</si>
  <si>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</si>
  <si>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</si>
  <si>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</si>
  <si>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</si>
  <si>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</si>
  <si>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</si>
  <si>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</si>
  <si>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</si>
  <si>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</si>
  <si>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</si>
  <si>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</si>
  <si>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</si>
  <si>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</si>
  <si>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</si>
  <si>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</si>
  <si>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</si>
  <si>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</si>
  <si>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</si>
  <si>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</si>
  <si>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</si>
  <si>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</si>
  <si>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</si>
  <si>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</si>
  <si>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</si>
  <si>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</si>
  <si>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</si>
  <si>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</si>
  <si>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</si>
  <si>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</si>
  <si>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</si>
  <si>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</si>
  <si>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</si>
  <si>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</si>
  <si>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</si>
  <si>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</si>
  <si>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</si>
  <si>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</si>
  <si>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</si>
  <si>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</si>
  <si>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</si>
  <si>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</si>
  <si>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</si>
  <si>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</si>
  <si>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</si>
  <si>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</si>
  <si>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</si>
  <si>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</si>
  <si>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</si>
  <si>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</si>
  <si>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</si>
  <si>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</si>
  <si>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</si>
  <si>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</si>
  <si>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</si>
  <si>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</si>
  <si>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</si>
  <si>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</si>
  <si>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</si>
  <si>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</si>
  <si>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</si>
  <si>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</si>
  <si>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</si>
  <si>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</si>
  <si>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</si>
  <si>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</si>
  <si>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</si>
  <si>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</si>
  <si>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</si>
  <si>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</si>
  <si>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</si>
  <si>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</si>
  <si>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</si>
  <si>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</si>
  <si>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</si>
  <si>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</si>
  <si>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</si>
  <si>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</si>
  <si>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</si>
  <si>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</si>
  <si>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</si>
  <si>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</si>
  <si>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</si>
  <si>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</si>
  <si>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</si>
  <si>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</si>
  <si>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</si>
  <si>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</si>
  <si>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</si>
  <si>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</si>
  <si>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</si>
  <si>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</si>
  <si>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</si>
  <si>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</si>
  <si>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</si>
  <si>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</si>
  <si>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</si>
  <si>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</si>
  <si>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</si>
  <si>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</si>
  <si>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</si>
  <si>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</si>
  <si>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</si>
  <si>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</si>
  <si>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</si>
  <si>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</si>
  <si>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</si>
  <si>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</si>
  <si>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</si>
  <si>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</si>
  <si>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</si>
  <si>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</si>
  <si>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</si>
  <si>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</si>
  <si>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</si>
  <si>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</si>
  <si>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</si>
  <si>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</si>
  <si>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</si>
  <si>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</si>
  <si>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</si>
  <si>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</si>
  <si>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</si>
  <si>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</si>
  <si>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</si>
  <si>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</si>
  <si>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</si>
  <si>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</si>
  <si>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</si>
  <si>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</si>
  <si>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</si>
  <si>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</si>
  <si>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</si>
  <si>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</si>
  <si>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</si>
  <si>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</si>
  <si>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</si>
  <si>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</si>
  <si>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</si>
  <si>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</si>
  <si>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</si>
  <si>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</si>
  <si>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</si>
  <si>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</si>
  <si>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</si>
  <si>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</si>
  <si>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</si>
  <si>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</si>
  <si>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</si>
  <si>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</si>
  <si>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</si>
  <si>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</si>
  <si>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</si>
  <si>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</si>
  <si>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</si>
  <si>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</si>
  <si>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</si>
  <si>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</si>
  <si>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</si>
  <si>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</si>
  <si>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</si>
  <si>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</si>
  <si>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</si>
  <si>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</si>
  <si>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</si>
  <si>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</si>
  <si>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</si>
  <si>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</si>
  <si>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</si>
  <si>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</si>
  <si>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</si>
  <si>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</si>
  <si>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</si>
  <si>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</si>
  <si>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</si>
  <si>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</si>
  <si>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</si>
  <si>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</si>
  <si>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</si>
  <si>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</si>
  <si>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</si>
  <si>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</si>
  <si>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</si>
  <si>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</si>
  <si>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</si>
  <si>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</si>
  <si>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</si>
  <si>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</si>
  <si>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</si>
  <si>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</si>
  <si>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</si>
  <si>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</si>
  <si>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</si>
  <si>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</si>
  <si>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</si>
  <si>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</si>
  <si>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</si>
  <si>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</si>
  <si>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</si>
  <si>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</si>
  <si>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</si>
  <si>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</si>
  <si>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</si>
  <si>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</si>
  <si>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</si>
  <si>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</si>
  <si>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</si>
  <si>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</si>
  <si>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</si>
  <si>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</si>
  <si>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</si>
  <si>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</si>
  <si>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</si>
  <si>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</si>
  <si>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</si>
  <si>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</si>
  <si>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</si>
  <si>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</si>
  <si>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</si>
  <si>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</si>
  <si>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</si>
  <si>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</si>
  <si>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</si>
  <si>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</si>
  <si>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</si>
  <si>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</si>
  <si>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</si>
  <si>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</si>
  <si>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</si>
  <si>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</si>
  <si>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</si>
  <si>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</si>
  <si>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</si>
  <si>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</si>
  <si>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</si>
  <si>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</si>
  <si>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</si>
  <si>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</si>
  <si>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</si>
  <si>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</si>
  <si>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</si>
  <si>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</si>
  <si>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</si>
  <si>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</si>
  <si>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</si>
  <si>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</si>
  <si>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</si>
  <si>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</si>
  <si>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</si>
  <si>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</si>
  <si>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</si>
  <si>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</si>
  <si>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</si>
  <si>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</si>
  <si>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</si>
  <si>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</si>
  <si>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</si>
  <si>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</si>
  <si>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</si>
  <si>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</si>
  <si>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</si>
  <si>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</si>
  <si>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</si>
  <si>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</si>
  <si>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</si>
  <si>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</si>
  <si>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</si>
  <si>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</si>
  <si>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</si>
  <si>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</si>
  <si>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</si>
  <si>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</si>
  <si>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</si>
  <si>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</si>
  <si>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</si>
  <si>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</si>
  <si>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</si>
  <si>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</si>
  <si>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</si>
  <si>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</si>
  <si>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</si>
  <si>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</si>
  <si>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</si>
  <si>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</si>
  <si>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</si>
  <si>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</si>
  <si>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</si>
  <si>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</si>
  <si>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</si>
  <si>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</si>
  <si>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</si>
  <si>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</si>
  <si>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</si>
  <si>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</si>
  <si>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</si>
  <si>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</si>
  <si>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</si>
  <si>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</si>
  <si>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</si>
  <si>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</si>
  <si>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</si>
  <si>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</si>
  <si>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</si>
  <si>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</si>
  <si>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</si>
  <si>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</si>
  <si>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</si>
  <si>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</si>
  <si>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</si>
  <si>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</si>
  <si>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</si>
  <si>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</si>
  <si>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</si>
  <si>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</si>
  <si>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</si>
  <si>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</si>
  <si>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</si>
  <si>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</si>
  <si>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</si>
  <si>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</si>
  <si>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</si>
  <si>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</si>
  <si>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</si>
  <si>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</si>
  <si>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</si>
  <si>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</si>
  <si>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</si>
  <si>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</si>
  <si>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</si>
  <si>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</si>
  <si>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</si>
  <si>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</si>
  <si>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</si>
  <si>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</si>
  <si>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</si>
  <si>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</si>
  <si>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</si>
  <si>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</si>
  <si>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</si>
  <si>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</si>
  <si>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</si>
  <si>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</si>
  <si>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</si>
  <si>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</si>
  <si>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</si>
  <si>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</si>
  <si>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</si>
  <si>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</si>
  <si>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</si>
  <si>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</si>
  <si>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</si>
  <si>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</si>
  <si>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</si>
  <si>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</si>
  <si>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</si>
  <si>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</si>
  <si>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</si>
  <si>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</si>
  <si>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</si>
  <si>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</si>
  <si>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</si>
  <si>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</si>
  <si>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</si>
  <si>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</si>
  <si>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</si>
  <si>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</si>
  <si>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</si>
  <si>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</si>
  <si>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</si>
  <si>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</si>
  <si>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</si>
  <si>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</si>
  <si>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</si>
  <si>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</si>
  <si>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</si>
  <si>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</si>
  <si>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</si>
  <si>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</si>
  <si>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</si>
  <si>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</si>
  <si>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</si>
  <si>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</si>
  <si>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</si>
  <si>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</si>
  <si>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</si>
  <si>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</si>
  <si>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</si>
  <si>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</si>
  <si>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</si>
  <si>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</si>
  <si>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</si>
  <si>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</si>
  <si>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</si>
  <si>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</si>
  <si>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</si>
  <si>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</si>
  <si>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</si>
  <si>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</si>
  <si>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</si>
  <si>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</si>
  <si>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</si>
  <si>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</si>
  <si>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</si>
  <si>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</si>
  <si>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</si>
  <si>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</si>
  <si>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</si>
  <si>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</si>
  <si>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</si>
  <si>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</si>
  <si>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</si>
  <si>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</si>
  <si>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</si>
  <si>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</si>
  <si>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</si>
  <si>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</si>
  <si>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</si>
  <si>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</si>
  <si>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</si>
  <si>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</si>
  <si>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</si>
  <si>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</si>
  <si>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</si>
  <si>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</si>
  <si>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</si>
  <si>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</si>
  <si>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</si>
  <si>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</si>
  <si>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</si>
  <si>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</si>
  <si>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</si>
  <si>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</si>
  <si>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</si>
  <si>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</si>
  <si>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</si>
  <si>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</si>
  <si>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</si>
  <si>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</si>
  <si>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</si>
  <si>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</si>
  <si>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</si>
  <si>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</si>
  <si>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</si>
  <si>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</si>
  <si>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</si>
  <si>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</si>
  <si>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</si>
  <si>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</si>
  <si>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</si>
  <si>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</si>
  <si>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</si>
  <si>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</si>
  <si>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</si>
  <si>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</si>
  <si>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</si>
  <si>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</si>
  <si>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</si>
  <si>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</si>
  <si>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</si>
  <si>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</si>
  <si>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</si>
  <si>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</si>
  <si>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</si>
  <si>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</si>
  <si>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</si>
  <si>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</si>
  <si>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</si>
  <si>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</si>
  <si>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</si>
  <si>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</si>
  <si>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</si>
  <si>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</si>
  <si>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</si>
  <si>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</si>
  <si>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</si>
  <si>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</si>
  <si>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</si>
  <si>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</si>
  <si>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</si>
  <si>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</si>
  <si>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</si>
  <si>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</si>
  <si>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</si>
  <si>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</si>
  <si>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</si>
  <si>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</si>
  <si>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</si>
  <si>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</si>
  <si>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</si>
  <si>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</si>
  <si>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</si>
  <si>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</si>
  <si>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</si>
  <si>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</si>
  <si>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</si>
  <si>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</si>
  <si>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</si>
  <si>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</si>
  <si>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</si>
  <si>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</si>
  <si>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</si>
  <si>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</si>
  <si>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</si>
  <si>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</si>
  <si>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</si>
  <si>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</si>
  <si>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</si>
  <si>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</si>
  <si>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</si>
  <si>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</si>
  <si>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</si>
  <si>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</si>
  <si>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</si>
  <si>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</si>
  <si>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</si>
  <si>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</si>
  <si>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</si>
  <si>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</si>
  <si>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</si>
  <si>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</si>
  <si>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</si>
  <si>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</si>
  <si>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</si>
  <si>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</si>
  <si>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</si>
  <si>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</si>
  <si>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</si>
  <si>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</si>
  <si>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</si>
  <si>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</si>
  <si>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</si>
  <si>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</si>
  <si>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</si>
  <si>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</si>
  <si>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</si>
  <si>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</si>
  <si>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</si>
  <si>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</si>
  <si>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</si>
  <si>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</si>
  <si>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</si>
  <si>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</si>
  <si>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</si>
  <si>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</si>
  <si>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</si>
  <si>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</si>
  <si>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</si>
  <si>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</si>
  <si>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</si>
  <si>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</si>
  <si>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</si>
  <si>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</si>
  <si>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</si>
  <si>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</si>
  <si>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</si>
  <si>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</si>
  <si>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</si>
  <si>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</si>
  <si>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</si>
  <si>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</si>
  <si>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</si>
  <si>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</si>
  <si>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</si>
  <si>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</si>
  <si>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</si>
  <si>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</si>
  <si>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</si>
  <si>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</si>
  <si>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</si>
  <si>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</si>
  <si>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</si>
  <si>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</si>
  <si>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</si>
  <si>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</si>
  <si>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</si>
  <si>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</si>
  <si>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</si>
  <si>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</si>
  <si>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</si>
  <si>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</si>
  <si>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</si>
  <si>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</si>
  <si>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</si>
  <si>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</si>
  <si>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</si>
  <si>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</si>
  <si>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</si>
  <si>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</si>
  <si>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</si>
  <si>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</si>
  <si>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</si>
  <si>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</si>
  <si>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</si>
  <si>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</si>
  <si>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</si>
  <si>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</si>
  <si>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</si>
  <si>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</si>
  <si>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</si>
  <si>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</si>
  <si>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</si>
  <si>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</si>
  <si>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</si>
  <si>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</si>
  <si>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</si>
  <si>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</si>
  <si>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</si>
  <si>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</si>
  <si>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</si>
  <si>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</si>
  <si>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</si>
  <si>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</si>
  <si>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</si>
  <si>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</si>
  <si>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</si>
  <si>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</si>
  <si>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</si>
  <si>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</si>
  <si>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</si>
  <si>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</si>
  <si>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</si>
  <si>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</si>
  <si>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</si>
  <si>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</si>
  <si>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</si>
  <si>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</si>
  <si>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</si>
  <si>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</si>
  <si>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</si>
  <si>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</si>
  <si>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</si>
  <si>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</si>
  <si>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</si>
  <si>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</si>
  <si>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</si>
  <si>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</si>
  <si>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</si>
  <si>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</si>
  <si>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</si>
  <si>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</si>
  <si>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</si>
  <si>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</si>
  <si>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</si>
  <si>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</si>
  <si>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</si>
  <si>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</si>
  <si>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</si>
  <si>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</si>
  <si>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</si>
  <si>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</si>
  <si>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</si>
  <si>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</si>
  <si>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</si>
  <si>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</si>
  <si>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</si>
  <si>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</si>
  <si>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</si>
  <si>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</si>
  <si>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</si>
  <si>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</si>
  <si>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</si>
  <si>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</si>
  <si>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</si>
  <si>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</si>
  <si>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</si>
  <si>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</si>
  <si>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</si>
  <si>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</si>
  <si>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</si>
  <si>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</si>
  <si>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</si>
  <si>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</si>
  <si>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</si>
  <si>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</si>
  <si>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</si>
  <si>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</si>
  <si>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</si>
  <si>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</si>
  <si>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</si>
  <si>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</si>
  <si>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</si>
  <si>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</si>
  <si>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</si>
  <si>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</si>
  <si>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</si>
  <si>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</si>
  <si>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</si>
  <si>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</si>
  <si>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</si>
  <si>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</si>
  <si>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</si>
  <si>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</si>
  <si>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</si>
  <si>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</si>
  <si>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</si>
  <si>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</si>
  <si>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</si>
  <si>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</si>
  <si>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</si>
  <si>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</si>
  <si>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</si>
  <si>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</si>
  <si>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</si>
  <si>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</si>
  <si>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</si>
  <si>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</si>
  <si>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</si>
  <si>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</si>
  <si>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</si>
  <si>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</si>
  <si>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</si>
  <si>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</si>
  <si>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</si>
  <si>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</si>
  <si>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</si>
  <si>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</si>
  <si>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</si>
  <si>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</si>
  <si>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</si>
  <si>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</si>
  <si>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</si>
  <si>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</si>
  <si>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</si>
  <si>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</si>
  <si>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</si>
  <si>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</si>
  <si>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</si>
  <si>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</si>
  <si>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</si>
  <si>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</si>
  <si>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</si>
  <si>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</si>
  <si>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</si>
  <si>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</si>
  <si>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</si>
  <si>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</si>
  <si>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</si>
  <si>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</si>
  <si>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</si>
  <si>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</si>
  <si>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</si>
  <si>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</si>
  <si>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</si>
  <si>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</si>
  <si>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</si>
  <si>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</si>
  <si>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</si>
  <si>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</si>
  <si>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</si>
  <si>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</si>
  <si>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</si>
  <si>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</si>
  <si>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</si>
  <si>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</si>
  <si>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</si>
  <si>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</si>
  <si>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</si>
  <si>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</si>
  <si>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</si>
  <si>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</si>
  <si>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</si>
  <si>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</si>
  <si>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</si>
  <si>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</si>
  <si>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</si>
  <si>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</si>
  <si>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</si>
  <si>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</si>
  <si>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</si>
  <si>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</si>
  <si>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</si>
  <si>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</si>
  <si>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</si>
  <si>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</si>
  <si>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</si>
  <si>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</si>
  <si>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</si>
  <si>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</si>
  <si>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</si>
  <si>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</si>
  <si>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</si>
  <si>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</si>
  <si>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</si>
  <si>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</si>
  <si>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</si>
  <si>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</si>
  <si>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</si>
  <si>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</si>
  <si>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</si>
  <si>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</si>
  <si>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</si>
  <si>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</si>
  <si>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</si>
  <si>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</si>
  <si>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</si>
  <si>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</si>
  <si>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</si>
  <si>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</si>
  <si>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</si>
  <si>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</si>
  <si>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</si>
  <si>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</si>
  <si>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</si>
  <si>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</si>
  <si>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</si>
  <si>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</si>
  <si>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</si>
  <si>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</si>
  <si>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</si>
  <si>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</si>
  <si>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</si>
  <si>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</si>
  <si>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</si>
  <si>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</si>
  <si>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</si>
  <si>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</si>
  <si>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</si>
  <si>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</si>
  <si>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</si>
  <si>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</si>
  <si>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</si>
  <si>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</si>
  <si>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</si>
  <si>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</si>
  <si>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</si>
  <si>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</si>
  <si>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</si>
  <si>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</si>
  <si>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</si>
  <si>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</si>
  <si>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</si>
  <si>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</si>
  <si>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</si>
  <si>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</si>
  <si>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</si>
  <si>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</si>
  <si>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</si>
  <si>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</si>
  <si>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</si>
  <si>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</si>
  <si>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</si>
  <si>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</si>
  <si>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</si>
  <si>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</si>
  <si>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</si>
  <si>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</si>
  <si>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</si>
  <si>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</si>
  <si>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</si>
  <si>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</si>
  <si>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</si>
  <si>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</si>
  <si>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</si>
  <si>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</si>
  <si>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</si>
  <si>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</si>
  <si>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</si>
  <si>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</si>
  <si>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</si>
  <si>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</si>
  <si>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</si>
  <si>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</si>
  <si>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</si>
  <si>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</si>
  <si>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</si>
  <si>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</si>
  <si>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</si>
  <si>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</si>
  <si>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</si>
  <si>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</si>
  <si>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</si>
  <si>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</si>
  <si>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</si>
  <si>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</si>
  <si>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</si>
  <si>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</si>
  <si>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</si>
  <si>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</si>
  <si>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</si>
  <si>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</si>
  <si>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</si>
  <si>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</si>
  <si>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</si>
  <si>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</si>
  <si>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</si>
  <si>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</si>
  <si>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</si>
  <si>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</si>
  <si>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</si>
  <si>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</si>
  <si>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</si>
  <si>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</si>
  <si>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</si>
  <si>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</si>
  <si>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</si>
  <si>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</si>
  <si>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</si>
  <si>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</si>
  <si>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</si>
  <si>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</si>
  <si>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</si>
  <si>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</si>
  <si>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</si>
  <si>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</si>
  <si>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</si>
  <si>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</si>
  <si>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</si>
  <si>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</si>
  <si>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</si>
  <si>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</si>
  <si>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</si>
  <si>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</si>
  <si>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</si>
  <si>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</si>
  <si>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</si>
  <si>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</si>
  <si>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</si>
  <si>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</si>
  <si>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</si>
  <si>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</si>
  <si>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</si>
  <si>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</si>
  <si>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</si>
  <si>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</si>
  <si>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</si>
  <si>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</si>
  <si>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</si>
  <si>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</si>
  <si>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</si>
  <si>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</si>
  <si>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</si>
  <si>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</si>
  <si>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Site located inside Armaco need access permission and requested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</si>
  <si>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</si>
  <si>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</si>
  <si>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</si>
  <si>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</si>
  <si>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</si>
  <si>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</si>
  <si>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</si>
  <si>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</si>
  <si>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</si>
  <si>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</si>
  <si>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</si>
  <si>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</si>
  <si>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</si>
  <si>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</si>
  <si>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</si>
  <si>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</si>
  <si>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</si>
  <si>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</si>
  <si>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</si>
  <si>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</si>
  <si>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</si>
  <si>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</si>
  <si>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</si>
  <si>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</si>
  <si>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</si>
  <si>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</si>
  <si>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</si>
  <si>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</si>
  <si>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</si>
  <si>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</si>
  <si>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</si>
  <si>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</si>
  <si>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</si>
  <si>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</si>
  <si>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</si>
  <si>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</si>
  <si>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</si>
  <si>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</si>
  <si>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</si>
  <si>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</si>
  <si>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</si>
  <si>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</si>
  <si>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</si>
  <si>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</si>
  <si>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</si>
  <si>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</si>
  <si>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</si>
  <si>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</si>
  <si>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</si>
  <si>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</si>
  <si>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</si>
  <si>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</si>
  <si>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</si>
  <si>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</si>
  <si>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</si>
  <si>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</si>
  <si>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</si>
  <si>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</si>
  <si>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</si>
  <si>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</si>
  <si>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</si>
  <si>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</si>
  <si>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</si>
  <si>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</si>
  <si>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</si>
  <si>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</si>
  <si>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</si>
  <si>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</si>
  <si>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</si>
  <si>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</si>
  <si>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</si>
  <si>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</si>
  <si>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</si>
  <si>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</si>
  <si>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</si>
  <si>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</si>
  <si>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</si>
  <si>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</si>
  <si>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</si>
  <si>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</si>
  <si>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</si>
  <si>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</si>
  <si>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</si>
  <si>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</si>
  <si>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</si>
  <si>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</si>
  <si>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</si>
  <si>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</si>
  <si>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10 Min</t>
  </si>
  <si>
    <t>No PCM</t>
  </si>
  <si>
    <t>SCECO team disconnected power due to pending billing issue</t>
  </si>
  <si>
    <t>EM team on the way need 120 Min</t>
  </si>
  <si>
    <t>PCM-20251029-00000927</t>
  </si>
  <si>
    <t xml:space="preserve">EM team in the way to hub site MDAS0777 </t>
  </si>
  <si>
    <t>PCM-20251029-00000936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</si>
  <si>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</si>
  <si>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</si>
  <si>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</si>
  <si>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</si>
  <si>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</si>
  <si>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</si>
  <si>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</si>
  <si>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</si>
  <si>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PCM-20251029-00000901</t>
  </si>
  <si>
    <t xml:space="preserve">EM team need 10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</si>
</sst>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5" xfId="0" applyFont="1" applyFill="1" applyBorder="1" applyAlignment="1">
      <alignment horizontal="center" vertical="center"/>
    </xf>
    <xf numFmtId="0" fontId="11" fillId="0" borderId="1" xfId="0" applyFont="1" applyFill="1" applyBorder="1" applyAlignme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2" totalsRowShown="0" headerRowDxfId="157" dataDxfId="156" headerRowBorderDxfId="154" tableBorderDxfId="155" totalsRowBorderDxfId="153">
  <autoFilter ref="A1:CJ19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tabSelected="1" workbookViewId="0">
      <selection activeCell="K6" sqref="K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296.49576608796633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4.3439583329018205E-2</v>
      </c>
      <c r="H3" s="136">
        <v>45959.394502314812</v>
      </c>
      <c r="I3" s="134" t="str">
        <f>IFERROR(VLOOKUP(D3,DB!A:F,6,0),"")</f>
        <v>Power Cube</v>
      </c>
      <c r="J3" s="134" t="str">
        <f>IFERROR(VLOOKUP(D3,DB!A:G,7,0),"")</f>
        <v>Dead+Good</v>
      </c>
      <c r="K3" s="138" t="s">
        <v>39025</v>
      </c>
      <c r="L3" s="139" t="str">
        <f>IFERROR(VLOOKUP(D3,DB!A:I,9,0),"")</f>
        <v>Latis</v>
      </c>
    </row>
    <row r="4" spans="1:15" ht="15" customHeight="1">
      <c r="A4" s="170" t="s">
        <v>39026</v>
      </c>
      <c r="B4" s="134" t="str">
        <f>IFERROR(VLOOKUP(D4,DB!A:K,11,0),"")</f>
        <v>R1</v>
      </c>
      <c r="C4" s="134">
        <v>1</v>
      </c>
      <c r="D4" s="134" t="s">
        <v>17921</v>
      </c>
      <c r="E4" s="135" t="s">
        <v>39021</v>
      </c>
      <c r="F4" s="136">
        <v>45959.377916666665</v>
      </c>
      <c r="G4" s="137">
        <f ca="1">IFERROR(NOW()-F4,"")</f>
        <v>6.6275231481995434E-2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R1</v>
      </c>
      <c r="C5" s="134"/>
      <c r="D5" s="171" t="s">
        <v>8636</v>
      </c>
      <c r="E5" s="135"/>
      <c r="F5" s="136"/>
      <c r="G5" s="137">
        <f ca="1">IFERROR(NOW()-F5,"")</f>
        <v>45959.444191898147</v>
      </c>
      <c r="H5" s="136"/>
      <c r="I5" s="134" t="str">
        <f>IFERROR(VLOOKUP(D5,DB!A:F,6,0),"")</f>
        <v>SCECO</v>
      </c>
      <c r="J5" s="134" t="str">
        <f>IFERROR(VLOOKUP(D5,DB!A:G,7,0),"")</f>
        <v>Dead</v>
      </c>
      <c r="K5" s="138" t="s">
        <v>39028</v>
      </c>
      <c r="L5" s="139" t="str">
        <f>IFERROR(VLOOKUP(D5,DB!A:I,9,0),"")</f>
        <v>Latis</v>
      </c>
    </row>
    <row r="6" spans="1:15" ht="15" customHeight="1">
      <c r="A6" s="133"/>
      <c r="B6" s="134" t="str">
        <f>IFERROR(VLOOKUP(D6,DB!A:K,11,0),"")</f>
        <v>R1</v>
      </c>
      <c r="C6" s="134"/>
      <c r="D6" s="171" t="s">
        <v>11874</v>
      </c>
      <c r="E6" s="135"/>
      <c r="F6" s="136"/>
      <c r="G6" s="137">
        <f ca="1">IFERROR(NOW()-F6,"")</f>
        <v>45959.444191898147</v>
      </c>
      <c r="H6" s="136"/>
      <c r="I6" s="134" t="str">
        <f>IFERROR(VLOOKUP(D6,DB!A:F,6,0),"")</f>
        <v>SCECO</v>
      </c>
      <c r="J6" s="134" t="str">
        <f>IFERROR(VLOOKUP(D6,DB!A:G,7,0),"")</f>
        <v>Dead</v>
      </c>
      <c r="K6" s="138" t="s">
        <v>39025</v>
      </c>
      <c r="L6" s="139" t="str">
        <f>IFERROR(VLOOKUP(D6,DB!A:I,9,0),"")</f>
        <v>Latis</v>
      </c>
    </row>
    <row r="7" spans="1:15" ht="15" customHeight="1">
      <c r="A7" s="133"/>
      <c r="B7" s="134" t="str">
        <f>IFERROR(VLOOKUP(D7,DB!A:K,11,0),"")</f>
        <v/>
      </c>
      <c r="C7" s="134"/>
      <c r="D7" s="134"/>
      <c r="E7" s="135"/>
      <c r="F7" s="136"/>
      <c r="G7" s="137">
        <f ca="1">IFERROR(NOW()-F7,"")</f>
        <v>45959.444191898147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45959.444191898147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45959.444191898147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45959.444191898147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45959.444191898147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45959.444191898147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45959.444191898147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45959.444191898147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45959.444191898147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45959.444191898147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45959.444191898147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45959.444191898147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45959.444191898147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45959.444191898147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45959.444191898147</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45959.444191898147</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B11DBA9F-38EA-4487-95AD-4765BA0F9A21}"/>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2"/>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39024</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134.444354050931</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39024</v>
      </c>
      <c r="F4" s="115">
        <v>45958.742083333331</v>
      </c>
      <c r="G4" s="116">
        <f ca="1">IFERROR(NOW()-F4,"-")</f>
        <v>0.70210856481571682</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19654</v>
      </c>
      <c r="E5" s="114" t="s">
        <v>39021</v>
      </c>
      <c r="F5" s="115">
        <v>45959.34516203704</v>
      </c>
      <c r="G5" s="116">
        <f ca="1">IFERROR(NOW()-F5,"-")</f>
        <v>9.9029861106828321E-2</v>
      </c>
      <c r="H5" s="115">
        <v>45959.340300925927</v>
      </c>
      <c r="I5" s="18" t="str">
        <f>IFERROR(VLOOKUP(D5,DB!A:F,6,0),"")</f>
        <v>SCECO</v>
      </c>
      <c r="J5" s="18" t="str">
        <f>IFERROR(VLOOKUP(D5,DB!A:G,7,0),"")</f>
        <v>Dead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45959.444191898147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45959.444191898147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45959.444191898147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45959.444191898147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45959.444191898147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45959.444191898147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45959.444191898147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45959.444191898147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45959.444191898147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45959.444191898147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45959.444191898147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45959.444191898147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45959.444191898147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45959.444191898147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45959.444191898147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45959.444191898147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45959.444191898147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45959.444191898147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45959.444191898147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45959.444191898147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45959.444191898147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45959.444191898147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45959.444191898147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45959.444191898147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45959.444191898147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45959.444191898147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45959.444191898147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45959.444191898147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45959.444191898147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45959.444191898147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45959.444191898147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45959.444191898147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45959.444191898147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45959.444191898147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45959.444191898147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45959.444191898147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45959.444191898147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45959.444191898147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45959.444191898147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45959.444191898147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45959.444191898147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45959.444191898147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61"/>
      <c r="B48" s="162" t="str">
        <f>IFERROR(VLOOKUP(D48,DB!A:K,11,0),"")</f>
        <v/>
      </c>
      <c r="C48" s="162"/>
      <c r="D48" s="162"/>
      <c r="E48" s="163"/>
      <c r="F48" s="164"/>
      <c r="G48" s="165">
        <f ca="1">IFERROR(NOW()-F48,"-")</f>
        <v>45959.444191898147</v>
      </c>
      <c r="H48" s="164"/>
      <c r="I48" s="162" t="str">
        <f>IFERROR(VLOOKUP(D48,DB!A:F,6,0),"")</f>
        <v/>
      </c>
      <c r="J48" s="162" t="str">
        <f>IFERROR(VLOOKUP(D48,DB!A:G,7,0),"")</f>
        <v/>
      </c>
      <c r="K48" s="166"/>
      <c r="L48" s="162" t="str">
        <f>IFERROR(VLOOKUP(D48,DB!A:I,9,0),"")</f>
        <v/>
      </c>
      <c r="M48" s="162"/>
      <c r="N48" s="162"/>
      <c r="O48" s="162"/>
      <c r="P48" s="162"/>
      <c r="Q48" s="162"/>
      <c r="R48" s="162"/>
      <c r="S48" s="162"/>
      <c r="T48" s="162"/>
      <c r="U48" s="162"/>
      <c r="V48" s="162"/>
      <c r="W48" s="162"/>
      <c r="X48" s="162"/>
      <c r="Y48" s="162"/>
      <c r="Z48" s="162"/>
      <c r="AA48" s="162"/>
      <c r="AB48" s="162"/>
      <c r="AC48" s="162"/>
      <c r="AD48" s="162"/>
      <c r="AE48" s="162"/>
      <c r="AF48" s="162"/>
      <c r="AG48" s="162"/>
      <c r="AH48" s="162"/>
      <c r="AI48" s="162"/>
      <c r="AJ48" s="162"/>
      <c r="AK48" s="162"/>
      <c r="AL48" s="162"/>
      <c r="AM48" s="162"/>
      <c r="AN48" s="162"/>
      <c r="AO48" s="162"/>
      <c r="AP48" s="162"/>
      <c r="AQ48" s="162"/>
      <c r="AR48" s="162"/>
      <c r="AS48" s="162"/>
      <c r="AT48" s="162"/>
      <c r="AU48" s="162"/>
      <c r="AV48" s="162"/>
      <c r="AW48" s="162"/>
      <c r="AX48" s="162"/>
      <c r="AY48" s="162"/>
      <c r="AZ48" s="162"/>
      <c r="BA48" s="162"/>
      <c r="BB48" s="162"/>
      <c r="BC48" s="162"/>
      <c r="BD48" s="162"/>
      <c r="BE48" s="162"/>
      <c r="BF48" s="162"/>
      <c r="BG48" s="162"/>
      <c r="BH48" s="162"/>
      <c r="BI48" s="162"/>
      <c r="BJ48" s="162"/>
      <c r="BK48" s="162"/>
      <c r="BL48" s="162"/>
      <c r="BM48" s="162"/>
      <c r="BN48" s="162"/>
      <c r="BO48" s="162"/>
      <c r="BP48" s="162"/>
      <c r="BQ48" s="162"/>
      <c r="BR48" s="162"/>
      <c r="BS48" s="162"/>
      <c r="BT48" s="162"/>
      <c r="BU48" s="162"/>
      <c r="BV48" s="162"/>
      <c r="BW48" s="162"/>
      <c r="BX48" s="162"/>
      <c r="BY48" s="162"/>
      <c r="BZ48" s="162"/>
      <c r="CA48" s="162"/>
      <c r="CB48" s="162"/>
      <c r="CC48" s="162"/>
      <c r="CD48" s="162"/>
      <c r="CE48" s="162"/>
      <c r="CF48" s="162"/>
      <c r="CG48" s="162"/>
      <c r="CH48" s="162"/>
      <c r="CI48" s="162"/>
      <c r="CJ48" s="167"/>
    </row>
    <row r="49" spans="1:88" ht="31.5" customHeight="1">
      <c r="A49" s="113"/>
      <c r="B49" s="18" t="str">
        <f>IFERROR(VLOOKUP(D49,DB!A:K,11,0),"")</f>
        <v/>
      </c>
      <c r="C49" s="18"/>
      <c r="D49" s="18"/>
      <c r="E49" s="114"/>
      <c r="F49" s="115"/>
      <c r="G49" s="116">
        <f ca="1">IFERROR(NOW()-F49,"-")</f>
        <v>45959.444191898147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45959.444191898147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45959.444191898147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45959.444191898147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45959.444191898147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45959.444191898147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45959.444191898147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45959.444191898147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45959.444191898147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45959.444191898147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45959.444191898147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45959.444191898147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45959.444191898147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45959.444191898147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45959.444191898147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45959.444191898147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45959.444191898147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45959.444191898147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45959.444191898147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45959.444191898147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45959.444191898147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45959.444191898147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45959.444191898147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45959.444191898147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45959.444191898147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45959.444191898147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45959.444191898147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45959.444191898147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45959.444191898147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45959.444191898147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45959.444191898147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45959.444191898147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45959.444191898147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45959.444191898147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45959.444191898147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45959.444191898147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45959.444191898147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45959.444191898147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45959.444191898147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45959.444191898147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45959.444191898147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45959.444191898147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45959.444191898147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45959.444191898147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45959.444191898147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45959.444191898147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45959.444191898147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45959.444191898147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45959.444191898147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45959.444191898147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45959.444191898147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45959.444191898147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45959.444191898147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45959.444191898147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45959.444191898147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45959.444191898147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45959.444191898147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45959.444191898147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45959.444191898147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45959.444191898147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45959.444191898147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45959.444191898147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45959.444191898147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45959.444191898147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45959.444191898147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45959.444191898147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45959.444191898147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45959.444191898147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45959.444191898147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45959.444191898147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45959.444191898147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45959.444191898147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45959.444191898147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45959.444191898147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45959.444191898147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45959.444191898147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45959.444191898147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45959.444191898147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45959.444191898147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45959.444191898147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45959.444191898147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45959.444191898147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45959.444191898147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45959.444191898147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45959.444191898147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45959.444191898147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45959.444191898147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45959.444191898147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45959.444191898147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45959.444191898147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45959.444191898147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45959.444191898147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45959.444191898147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45959.444191898147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45959.444191898147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45959.444191898147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45959.444191898147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45959.444191898147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45959.444191898147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45959.444191898147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45959.444191898147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45959.444191898147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45959.444191898147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45959.444191898147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45959.444191898147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45959.444191898147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45959.444191898147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45959.444191898147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45959.444191898147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45959.444191898147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45959.444191898147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45959.444191898147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45959.444191898147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45959.444191898147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45959.444191898147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45959.444191898147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45959.444191898147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45959.444191898147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45959.444191898147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45959.444191898147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45959.444191898147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45959.444191898147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45959.444191898147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45959.444191898147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45959.444191898147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45959.444191898147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45959.444191898147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45959.444191898147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45959.444191898147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45959.444191898147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45959.444191898147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45959.444191898147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45959.444191898147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45959.444191898147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45959.444191898147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45959.444191898147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45959.444191898147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45959.444191898147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45959.444191898147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45959.444191898147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45959.444191898147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45959.444191898147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45959.444191898147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61"/>
      <c r="B192" s="162" t="str">
        <f>IFERROR(VLOOKUP(D192,DB!A:K,11,0),"")</f>
        <v/>
      </c>
      <c r="C192" s="162"/>
      <c r="D192" s="162"/>
      <c r="E192" s="163"/>
      <c r="F192" s="164"/>
      <c r="G192" s="165">
        <f ca="1">IFERROR(NOW()-F192,"-")</f>
        <v>45959.444191898147</v>
      </c>
      <c r="H192" s="164"/>
      <c r="I192" s="162" t="str">
        <f>IFERROR(VLOOKUP(D192,DB!A:F,6,0),"")</f>
        <v/>
      </c>
      <c r="J192" s="162" t="str">
        <f>IFERROR(VLOOKUP(D192,DB!A:G,7,0),"")</f>
        <v/>
      </c>
      <c r="K192" s="166"/>
      <c r="L192" s="162" t="str">
        <f>IFERROR(VLOOKUP(D192,DB!A:I,9,0),"")</f>
        <v/>
      </c>
      <c r="M192" s="162"/>
      <c r="N192" s="162"/>
      <c r="O192" s="162"/>
      <c r="P192" s="162"/>
      <c r="Q192" s="162"/>
      <c r="R192" s="162"/>
      <c r="S192" s="162"/>
      <c r="T192" s="162"/>
      <c r="U192" s="162"/>
      <c r="V192" s="162"/>
      <c r="W192" s="162"/>
      <c r="X192" s="162"/>
      <c r="Y192" s="162"/>
      <c r="Z192" s="162"/>
      <c r="AA192" s="162"/>
      <c r="AB192" s="162"/>
      <c r="AC192" s="162"/>
      <c r="AD192" s="162"/>
      <c r="AE192" s="162"/>
      <c r="AF192" s="162"/>
      <c r="AG192" s="162"/>
      <c r="AH192" s="162"/>
      <c r="AI192" s="162"/>
      <c r="AJ192" s="162"/>
      <c r="AK192" s="162"/>
      <c r="AL192" s="162"/>
      <c r="AM192" s="162"/>
      <c r="AN192" s="162"/>
      <c r="AO192" s="162"/>
      <c r="AP192" s="162"/>
      <c r="AQ192" s="162"/>
      <c r="AR192" s="162"/>
      <c r="AS192" s="162"/>
      <c r="AT192" s="162"/>
      <c r="AU192" s="162"/>
      <c r="AV192" s="162"/>
      <c r="AW192" s="162"/>
      <c r="AX192" s="162"/>
      <c r="AY192" s="162"/>
      <c r="AZ192" s="162"/>
      <c r="BA192" s="162"/>
      <c r="BB192" s="162"/>
      <c r="BC192" s="162"/>
      <c r="BD192" s="162"/>
      <c r="BE192" s="162"/>
      <c r="BF192" s="162"/>
      <c r="BG192" s="162"/>
      <c r="BH192" s="162"/>
      <c r="BI192" s="162"/>
      <c r="BJ192" s="162"/>
      <c r="BK192" s="162"/>
      <c r="BL192" s="162"/>
      <c r="BM192" s="162"/>
      <c r="BN192" s="162"/>
      <c r="BO192" s="162"/>
      <c r="BP192" s="162"/>
      <c r="BQ192" s="162"/>
      <c r="BR192" s="162"/>
      <c r="BS192" s="162"/>
      <c r="BT192" s="162"/>
      <c r="BU192" s="162"/>
      <c r="BV192" s="162"/>
      <c r="BW192" s="162"/>
      <c r="BX192" s="162"/>
      <c r="BY192" s="162"/>
      <c r="BZ192" s="162"/>
      <c r="CA192" s="162"/>
      <c r="CB192" s="162"/>
      <c r="CC192" s="162"/>
      <c r="CD192" s="162"/>
      <c r="CE192" s="162"/>
      <c r="CF192" s="162"/>
      <c r="CG192" s="162"/>
      <c r="CH192" s="162"/>
      <c r="CI192" s="162"/>
      <c r="CJ192" s="167"/>
    </row>
  </sheetData>
  <dataValidations count="2">
    <dataValidation allowBlank="1" showInputMessage="1" showErrorMessage="1" sqref="E1" xr:uid="{4D935161-CDD3-4592-B877-3FB59C99E142}"/>
    <dataValidation type="list" allowBlank="1" showInputMessage="1" showErrorMessage="1" sqref="E3:E19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45959.444192013892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45959.444192013892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45959.444192013892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45959.444192013892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45959.444192013892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45959.444192013892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45959.444192013892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45959.444192013892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45959.444192013892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45959.444192013892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45959.444192013892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45959.444192013892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45959.444192013892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45959.444192013892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45959.444192013892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45959.444192013892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45959.444192013892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45959.444192013892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45959.444192013892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45959.444192013892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45959.444192013892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45959.444192013892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45959.444192013892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45959.444192013892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45959.444192013892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45959.444192013892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45959.444192013892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45959.444192013892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45959.444192013892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45959.444192013892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45959.444192013892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45959.444192013892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45959.444192013892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45959.444192013892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45959.444192013892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45959.444192013892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45959.444192013892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45959.444192013892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45959.444192013892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45959.444192013892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45959.444192013892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45959.444192013892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45959.444192013892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45959.444192013892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45959.444192013892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45959.444192013892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45959.444192013892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45959.444192013892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45959.444192013892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45959.444192013892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45959.444192013892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45959.444192013892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45959.444192013892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45959.444192013892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45959.444192013892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45959.444192013892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45959.444192013892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45959.444192013892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45959.444192013892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45959.444192013892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45959.444192013892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45959.444192013892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45959.444192013892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45959.444192013892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45959.444192013892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45959.444192013892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45959.444192013892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45959.444192013892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45959.444192013892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45959.444192013892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45959.444192013892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45959.444192013892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45959.444192013892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45959.444192013892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45959.444192013892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45959.444192013892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45959.444192013892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45959.444192013892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45959.444192013892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45959.444192013892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45959.444192013892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45959.444192013892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45959.444192013892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45959.444192013892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45959.444192013892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45959.444192013892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45959.444192013892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45959.444192013892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45959.444192013892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45959.444192013892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45959.444192013892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45959.444192013892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45959.444192013892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45959.444192013892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45959.444192013892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45959.444192013892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45959.444192013892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45959.444192013892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45959.444192013892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45959.444192013892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45959.444192013892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45959.444192013892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45959.444192013892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45959.444192013892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45959.444192013892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45959.444192013892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45959.444192013892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45959.444192013892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45959.444192013892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45959.444192013892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45959.444192013892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45959.444192013892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45959.444192013892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45959.444192013892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45959.444192013892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45959.444192013892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45959.444192013892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45959.444192013892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45959.444192013892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45959.444192013892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45959.444192013892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45959.444192013892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45959.444192013892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45959.444192013892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45959.444192013892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45959.444192013892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45959.444192013892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45959.444192013892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45959.444192013892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45959.444192013892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45959.444192013892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45959.444192013892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45959.444192013892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45959.444192013892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45959.444192013892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45959.444192013892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45959.444192013892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45959.444192013892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45959.444192013892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45959.444192013892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45959.444192013892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45959.444192013892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45959.444192013892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45959.444192013892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45959.444192013892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45959.444192013892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45959.444192013892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45959.444192013892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45959.444192013892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45959.444192013892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45959.444192013892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45959.444192013892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45959.444192013892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45959.444192013892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45959.444192013892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45959.444192013892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45959.444192013892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45959.444192013892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45959.444192013892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45959.444192013892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45959.444192013892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45959.444192013892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45959.444192013892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45959.444192013892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45959.444192013892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45959.444192013892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45959.444192013892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45959.444192013892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45959.444192013892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45959.444192013892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45959.444192013892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45959.444192013892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45959.444192013892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45959.444192013892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45959.444192013892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45959.444192013892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45959.444192013892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45959.444192013892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45959.444192013892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45959.444192013892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45959.444192013892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45959.444192013892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45959.444192013892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45959.444192013892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45959.444192013892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45959.444192013892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45959.444192013892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45959.444192013892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45959.444192013892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45959.444192013892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45959.444192013892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45959.444192013892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45959.444192013892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45959.444192013892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45959.444192013892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45959.444192013892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45959.444192013892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45959.444192013892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45959.444192013892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45959.444192013892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45959.444192013892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45959.444192013892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45959.444192013892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45959.444192013892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45959.444192013892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45959.444192013892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45959.444192013892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45959.444192013892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45959.444192013892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45959.444192013892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45959.444192013892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45959.444192013892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45959.444192013892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45959.444192013892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45959.444192013892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45959.444192013892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45959.444192013892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45959.444192013892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45959.444192013892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45959.444192013892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45959.444192013892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45959.444192013892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45959.444192013892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45959.444192013892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45959.444192013892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45959.444192013892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45959.444192013892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45959.444192013892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45959.444192013892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45959.444192013892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45959.444192013892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45959.444192013892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45959.444192013892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45959.444192013892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45959.444192013892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45959.444192013892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45959.444192013892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45959.444192013892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45959.444192013892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45959.444192013892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45959.444192013892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45959.444192013892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45959.444192013892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45959.444192013892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45959.444192013892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45959.444192013892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45959.444192013892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45959.444192013892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45959.444192013892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45959.444192013892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45959.444192013892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45959.444192013892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45959.444192013892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45959.444192013892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45959.444192013892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45959.444192013892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45959.444192013892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45959.444192013892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45959.444192013892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45959.444192013892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45959.444192013892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45959.444192013892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45959.444192013892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45959.444192013892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45959.444192013892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45959.444192013892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45959.444192013892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45959.444192013892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45959.444192013892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45959.444192013892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45959.444192013892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45959.444192013892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45959.444192013892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45959.444192013892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45959.444192013892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45959.444192013892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45959.444192013892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45959.444192013892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45959.444192013892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45959.444192013892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45959.444192013892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45959.444192013892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45959.444192013892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45959.444192013892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45959.444192013892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45959.444192013892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45959.444192013892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45959.444192013892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45959.444192013892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45959.444192013892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45959.444192013892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45959.444192013892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45959.444192013892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45959.444192013892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45959.444192013892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45959.444192013892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45959.444192013892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45959.444192013892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45959.444192013892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45959.444192013892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45959.444192013892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45959.444192013892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45959.444192013892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45959.444192013892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45959.444192013892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45959.444192013892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45959.444192013892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45959.444192013892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45959.444192013892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45959.444192013892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45959.444192013892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45959.444192013892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45959.444192013892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45959.444192013892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45959.444192013892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45959.444192013892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45959.444192013892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45959.444192013892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45959.444192013892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45959.444192013892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45959.444192013892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45959.444192013892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45959.444192013892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45959.444192013892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45959.444192013892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45959.444192013892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45959.444192013892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45959.444192013892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45959.444192013892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45959.444192013892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45959.444192013892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45959.444192013892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45959.444192013892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45959.444192013892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45959.444192013892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45959.444192013892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45959.444192013892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45959.444192013892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45959.444192013892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45959.444192013892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45959.444192013892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45959.444192013892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45959.444192013892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45959.444192013892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45959.444192013892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45959.444192013892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45959.444192013892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45959.444192013892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45959.444192013892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45959.444192013892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45959.444192013892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45959.444192013892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45959.444192013892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45959.444192013892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45959.444192013892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45959.444192013892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45959.444192013892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45959.444192013892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45959.444192013892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45959.444192013892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45959.444192013892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45959.444192013892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45959.444192013892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45959.444192013892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45959.444192013892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45959.444192013892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45959.444192013892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45959.444192013892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45959.444192013892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45959.444192013892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45959.444192013892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45959.444192013892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45959.444192013892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45959.444192013892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45959.444192013892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45959.444192013892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45959.444192013892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45959.444192013892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45959.444192013892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45959.444192013892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45959.444192013892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45959.444192013892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45959.444192013892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45959.444192013892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45959.444192013892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45959.444192013892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45959.444192013892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45959.444192013892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45959.444192013892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45959.444192013892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45959.444192013892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45959.444192013892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45959.444192013892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45959.444192013892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45959.444192013892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45959.444192013892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45959.444192013892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45959.444192013892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45959.444192013892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45959.444192013892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45959.444192013892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45959.444192013892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45959.444192013892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45959.444192013892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45959.444192013892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45959.444192013892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45959.444192013892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45959.444192013892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45959.444192013892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45959.444192013892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45959.444192013892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45959.444192013892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45959.444192013892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45959.444192013892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45959.444192013892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45959.444192013892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45959.444192013892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45959.444192013892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45959.444192013892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45959.444192013892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45959.444192013892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45959.444192013892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45959.444192013892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45959.444192013892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45959.444192013892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45959.444192013892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45959.444192013892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45959.444192013892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45959.444192013892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45959.444192013892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45959.444192013892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45959.444192013892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45959.444192013892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45959.444192013892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45959.444192013892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45959.444192013892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45959.444192013892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45959.444192013892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45959.444192013892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45959.444192013892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45959.444192013892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45959.444192013892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45959.444192013892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45959.444192013892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45959.444192013892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45959.444192013892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45959.444192013892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45959.444192013892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45959.444192013892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45959.444192013892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45959.444192013892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45959.444192013892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45959.444192013892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45959.444192013892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45959.444192013892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45959.444192013892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45959.444192013892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45959.444192013892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45959.444192013892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45959.444192013892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45959.444192013892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45959.444192013892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45959.444192013892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45959.444192013892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45959.444192013892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45959.444192013892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45959.444192013892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45959.444192013892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45959.444192013892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45959.444192013892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45959.444192013892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45959.444192013892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45959.444192013892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45959.444192013892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45959.444192013892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45959.444192013892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45959.444192013892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45959.444192013892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45959.444192013892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45959.444192013892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45959.444192013892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45959.444192013892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45959.444192013892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45959.444192013892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45959.444192013892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45959.444192013892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45959.444192013892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45959.444192013892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45959.444192013892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45959.444192013892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45959.444192013892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45959.444192013892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45959.444192013892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45959.444192013892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45959.444192013892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45959.444192013892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45959.444192013892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45959.444192013892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45959.444192013892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45959.444192013892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45959.444192013892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45959.444192013892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45959.444192013892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45959.444192013892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45959.444192013892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45959.444192013892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45959.444192013892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45959.444192013892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45959.444192013892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45959.444192013892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45959.444192013892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45959.444192013892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45959.444192013892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45959.444192013892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45959.444192013892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45959.444192013892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45959.444192013892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45959.444192013892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45959.444192013892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45959.444192013892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45959.444192013892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45959.444192013892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45959.444192013892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45959.444192013892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45959.444192013892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45959.444192013892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45959.444192013892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45959.444192013892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45959.444192013892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45959.444192013892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45959.444192013892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45959.444192013892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45959.444192013892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45959.444192013892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45959.444192013892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45959.444192013892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45959.444192013892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45959.444192013892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45959.444192013892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45959.444192013892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45959.444192013892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45959.444192013892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45959.444192013892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45959.444192013892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45959.444192013892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45959.444192013892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45959.444192013892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45959.444192013892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45959.444192013892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45959.444192013892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45959.444192013892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45959.444192013892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45959.444192013892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45959.444192013892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45959.444192013892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45959.444192013892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45959.444192013892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45959.444192013892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45959.444192013892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45959.444192013892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45959.444192013892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45959.444192013892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45959.444192013892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45959.444192013892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45959.444192013892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45959.444192013892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45959.444192013892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45959.444192013892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45959.444192013892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45959.444192013892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45959.444192013892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45959.444192013892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45959.444192013892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45959.444192013892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45959.444192013892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45959.444192013892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45959.444192013892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45959.444192013892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45959.444192013892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45959.444192013892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45959.444192013892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45959.444192013892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45959.444192013892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45959.444192013892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45959.444192013892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45959.444192013892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45959.444192013892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45959.444192013892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45959.444192013892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45959.444192013892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45959.444192013892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45959.444192013892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45959.444192013892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45959.444192013892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45959.444192013892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45959.444192013892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45959.444192013892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45959.444192013892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45959.444192013892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45959.444192013892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45959.444192013892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45959.444192013892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45959.444192013892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45959.444192013892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45959.444192013892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45959.444192013892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45959.444192013892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45959.444192013892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45959.444192013892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45959.444192013892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45959.444192013892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45959.444192013892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45959.444192013892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45959.444192013892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45959.444192013892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45959.444192013892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45959.444192013892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45959.444192013892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45959.444192013892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45959.444192013892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45959.444192013892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45959.444192013892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45959.444192013892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45959.444192013892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45959.444192013892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45959.444192013892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45959.444192013892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45959.444192013892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45959.444192013892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45959.444192013892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45959.444192013892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45959.444192013892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45959.444192013892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45959.444192013892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45959.444192013892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45959.444192013892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45959.444192013892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45959.444192013892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45959.444192013892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45959.444192013892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45959.444192013892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45959.444192013892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45959.444192013892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45959.444192013892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45959.444192013892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45959.444192013892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45959.444192013892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45959.444192013892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45959.444192013892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45959.444192013892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45959.444192013892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45959.444192013892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45959.444192013892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45959.444192013892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45959.444192013892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45959.444192013892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45959.444192013892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45959.444192013892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45959.444192013892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45959.444192013892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45959.444192013892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45959.444192013892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45959.444192013892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45959.444192013892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45959.444192013892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45959.444192013892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45959.444192013892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45959.444192013892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45959.444192013892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45959.444192013892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45959.444192013892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45959.444192013892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45959.444192013892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45959.444192013892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45959.444192013892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45959.444192013892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45959.444192013892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45959.444192013892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45959.444192013892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45959.444192013892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45959.444192013892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45959.444192013892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45959.444192013892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45959.444192013892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45959.444192013892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45959.444192013892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45959.444192013892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45959.444192013892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45959.444192013892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45959.444192013892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45959.444192013892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45959.444192013892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45959.444192013892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45959.444192013892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45959.444192013892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45959.444192013892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45959.444192013892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45959.444192013892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45959.444192013892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45959.444192013892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45959.444192013892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45959.444192013892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45959.444192013892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45959.444192013892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45959.444192013892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45959.444192013892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45959.444192013892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45959.444192013892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45959.444192013892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45959.444192013892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45959.444192013892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45959.444192013892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45959.444192013892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45959.444192013892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45959.444192013892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45959.444192013892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45959.444192013892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45959.444192013892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45959.444192013892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45959.444192013892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45959.444192013892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45959.444192013892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45959.444192013892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45959.444192013892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45959.444192013892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45959.444192013892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45959.444192013892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45959.444192013892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45959.444192013892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45959.444192013892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45959.444192013892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45959.444192013892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45959.444192013892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45959.444192013892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45959.444192013892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45959.444192013892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45959.444192013892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45959.444192013892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45959.444192013892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45959.444192013892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45959.444192013892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45959.444192013892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45959.444192013892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45959.444192013892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45959.444192013892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45959.444192013892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45959.444192013892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45959.444192013892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45959.444192013892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45959.444192013892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45959.444192013892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45959.444192013892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45959.444192013892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45959.444192013892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45959.444192013892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45959.444192013892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45959.444192013892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45959.444192013892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45959.444192013892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45959.444192013892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45959.444192013892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45959.444192013892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45959.444192013892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45959.444192013892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45959.444192013892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45959.444192013892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45959.444192013892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45959.444192013892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45959.444192013892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45959.444192013892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45959.444192013892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45959.444192013892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45959.444192013892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45959.444192013892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45959.444192013892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45959.444192013892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45959.444192013892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45959.444192013892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45959.444192013892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45959.444192013892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45959.444192013892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45959.444192013892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45959.444192013892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45959.444192013892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45959.444192013892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45959.444192013892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45959.444192013892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45959.444192013892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45959.444192013892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45959.444192013892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45959.444192013892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45959.444192013892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45959.444192013892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45959.444192013892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45959.444192013892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45959.444192013892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45959.444192013892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45959.444192013892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45959.444192013892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45959.444192013892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45959.444192013892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45959.444192013892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45959.444192013892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45959.444192013892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45959.444192013892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45959.444192013892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45959.444192013892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45959.444192013892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45959.444192013892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45959.444192013892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45959.444192013892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45959.444192013892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45959.444192013892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45959.444192013892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45959.444192013892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45959.444192013892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45959.444192013892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45959.444192013892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45959.444192013892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45959.444192013892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45959.444192013892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45959.444192013892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45959.444192013892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45959.444192013892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45959.444192013892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45959.444192013892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45959.444192013892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45959.444192013892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45959.444192013892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45959.444192013892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45959.444192013892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45959.444192013892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45959.444192013892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45959.444192013892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45959.444192013892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45959.444192013892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45959.444192013892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45959.444192013892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45959.444192013892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45959.444192013892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45959.444192013892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45959.444192013892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45959.444192013892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45959.444192013892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45959.444192013892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45959.444192013892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45959.444192013892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45959.444192013892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45959.444192013892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45959.444192013892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45959.444192013892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45959.444192013892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45959.444192013892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45959.444192013892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45959.444192013892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45959.444192013892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45959.444192013892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45959.444192013892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45959.444192013892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45959.444192013892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45959.444192013892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45959.444192013892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45959.444192013892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45959.444192013892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45959.444192013892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45959.444192013892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45959.444192013892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45959.444192013892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45959.444192013892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45959.444192013892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45959.444192013892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45959.444192013892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45959.444192013892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45959.444192013892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45959.444192013892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45959.444192013892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45959.444192013892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45959.444192013892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45959.444192013892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45959.444192013892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45959.444192013892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45959.444192013892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45959.444192013892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45959.444192013892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45959.444192013892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45959.444192013892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45959.444192013892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45959.444192013892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45959.444192013892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45959.444192013892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45959.444192013892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45959.444192013892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45959.444192013892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45959.444192013892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45959.444192013892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45959.444192013892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45959.444192013892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45959.444192013892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45959.444192013892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45959.444192013892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45959.444192013892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45959.444192013892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45959.444192013892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45959.444192013892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45959.444192013892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45959.444192013892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45959.444192013892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45959.444192013892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45959.444192013892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45959.444192013892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45959.444192013892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45959.444192013892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45959.444192013892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45959.444192013892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45959.444192013892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45959.444192013892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45959.444192013892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45959.444192013892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45959.444192013892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45959.444192013892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45959.444192013892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45959.444192013892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45959.444192013892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45959.444192013892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45959.444192013892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45959.444192013892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45959.444192013892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45959.444192013892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45959.444192013892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45959.444192013892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45959.444192013892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45959.444192013892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45959.444192013892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45959.444192013892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45959.444192013892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45959.444192013892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45959.444192013892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45959.444192013892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45959.444192013892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45959.444192013892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45959.444192013892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45959.444192013892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45959.444192013892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45959.444192013892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45959.444192013892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45959.444192013892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45959.444192013892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45959.444192013892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45959.444192013892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45959.444192013892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45959.444192013892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45959.444192013892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45959.444192013892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45959.444192013892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45959.444192013892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45959.444192013892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45959.444192013892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45959.444192013892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45959.444192013892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45959.444192013892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45959.444192013892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45959.444192013892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45959.444192013892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45959.444192013892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45959.444192013892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45959.444192013892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45959.444192013892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45959.444192013892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45959.444192013892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45959.444192013892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45959.444192013892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45959.444192013892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45959.444192013892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45959.444192013892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45959.444192013892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45959.444192013892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45959.444192013892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45959.444192013892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45959.444192013892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45959.444192013892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45959.444192013892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45959.444192013892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45959.444192013892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45959.444192013892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45959.444192013892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45959.444192013892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45959.444192013892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45959.444192013892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45959.444192013892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45959.444192013892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45959.444192013892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45959.444192013892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45959.444192013892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45959.444192013892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45959.444192013892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45959.444192013892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45959.444192013892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45959.444192013892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45959.444192013892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45959.444192013892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45959.444192013892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45959.444192013892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45959.444192013892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45959.444192013892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45959.444192013892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45959.444192013892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45959.444192013892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45959.444192013892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45959.444192013892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45959.444192013892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45959.444192013892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45959.444192013892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45959.444192013892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45959.444192013892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45959.444192013892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45959.444192013892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45959.444192013892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45959.444192013892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45959.444192013892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45959.444192013892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45959.444192013892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45959.444192013892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45959.444192013892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45959.444192013892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45959.444192013892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45959.444192013892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45959.444192013892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45959.444192013892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45959.444192013892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45959.444192013892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45959.444192013892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45959.444192013892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45959.444192013892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45959.444192013892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45959.444192013892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45959.444192013892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45959.444192013892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45959.444192013892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45959.444192013892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45959.444192013892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45959.444192013892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45959.444192013892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45959.444192013892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45959.444192013892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45959.444192013892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45959.444192013892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45959.444192013892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45959.444192013892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45959.444192013892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45959.444192013892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45959.444192013892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45959.444192013892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45959.444192013892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45959.444192013892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45959.444192013892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45959.444192013892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45959.444192013892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45959.444192013892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45959.444192013892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45959.444192013892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45959.444192013892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45959.444192013892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45959.444192013892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45959.444192013892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45959.444192013892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45959.444192013892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45959.444192013892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45959.444192013892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45959.444192013892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45959.444192013892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45959.444192013892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45959.444192013892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45959.444192013892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45959.444192013892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45959.444192013892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45959.444192013892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45959.444192013892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45959.444192013892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45959.444192013892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45959.444192013892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45959.444192013892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45959.444192013892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45959.444192013892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45959.444192013892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45959.444192013892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45959.444192013892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45959.444192013892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45959.444192013892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45959.444192013892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45959.444192013892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45959.444192013892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45959.444192013892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45959.444192013892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45959.444192013892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45959.444192013892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45959.444192013892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45959.444192013892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45959.444192013892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45959.444192013892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45959.444192013892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45959.444192013892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45959.444192013892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255.96347430555033</v>
      </c>
      <c r="H2" s="99">
        <v>45703.474768518521</v>
      </c>
      <c r="I2" s="99" t="str">
        <f>IFERROR(VLOOKUP(D2,DB!A:F,6,0),"")</f>
        <v>SCECO</v>
      </c>
      <c r="J2" s="99" t="str">
        <f>IFERROR(VLOOKUP(D2,DB!A:G,7,0),"")</f>
        <v>Dead</v>
      </c>
      <c r="K2" s="101" t="s">
        <v>39115</v>
      </c>
      <c r="L2" s="94" t="str">
        <f>IFERROR(VLOOKUP(D2,DB!A:I,9,0),"")</f>
        <v>Latis</v>
      </c>
    </row>
    <row r="3" spans="1:16" ht="33" customHeight="1">
      <c r="A3" s="119" t="s">
        <v>39116</v>
      </c>
      <c r="B3" s="119" t="str">
        <f>IFERROR(VLOOKUP(D3,DB!A:K,11,0),"")</f>
        <v>R4</v>
      </c>
      <c r="C3" s="120">
        <v>1</v>
      </c>
      <c r="D3" s="94" t="s">
        <v>30476</v>
      </c>
      <c r="E3" s="98" t="s">
        <v>39021</v>
      </c>
      <c r="F3" s="123">
        <v>45958.924305555556</v>
      </c>
      <c r="G3" s="124">
        <f ca="1">IFERROR(NOW()-F3,"")</f>
        <v>0.51988634259032551</v>
      </c>
      <c r="H3" s="123">
        <v>45958.887465277781</v>
      </c>
      <c r="I3" s="119" t="str">
        <f>IFERROR(VLOOKUP(D3,DB!A:F,6,0),"")</f>
        <v>SCECO</v>
      </c>
      <c r="J3" s="119" t="str">
        <f>IFERROR(VLOOKUP(D3,DB!A:G,7,0),"")</f>
        <v>In progress</v>
      </c>
      <c r="K3" s="125" t="s">
        <v>39117</v>
      </c>
      <c r="L3" s="121" t="str">
        <f>IFERROR(VLOOKUP(D3,DB!A:I,9,0),"")</f>
        <v>Latis</v>
      </c>
    </row>
    <row r="4" spans="1:16" ht="15" customHeight="1">
      <c r="A4" s="119" t="s">
        <v>39118</v>
      </c>
      <c r="B4" s="119" t="str">
        <f>IFERROR(VLOOKUP(D4,DB!A:K,11,0),"")</f>
        <v>R4</v>
      </c>
      <c r="C4" s="120">
        <v>1</v>
      </c>
      <c r="D4" s="94" t="s">
        <v>28974</v>
      </c>
      <c r="E4" s="98" t="s">
        <v>39021</v>
      </c>
      <c r="F4" s="123"/>
      <c r="G4" s="124">
        <f ca="1">IFERROR(NOW()-F4,"")</f>
        <v>45959.444191898147</v>
      </c>
      <c r="H4" s="123">
        <v>45959.359988425924</v>
      </c>
      <c r="I4" s="119" t="str">
        <f>IFERROR(VLOOKUP(D4,DB!A:F,6,0),"")</f>
        <v>SCECO</v>
      </c>
      <c r="J4" s="119" t="str">
        <f>IFERROR(VLOOKUP(D4,DB!A:G,7,0),"")</f>
        <v>Weak</v>
      </c>
      <c r="K4" s="125" t="s">
        <v>39119</v>
      </c>
      <c r="L4" s="121" t="str">
        <f>IFERROR(VLOOKUP(D4,DB!A:I,9,0),"")</f>
        <v>Latis</v>
      </c>
    </row>
    <row r="5" spans="1:16" ht="15" customHeight="1">
      <c r="A5" s="119" t="s">
        <v>39118</v>
      </c>
      <c r="B5" s="119" t="str">
        <f>IFERROR(VLOOKUP(D5,DB!A:K,11,0),"")</f>
        <v>R4</v>
      </c>
      <c r="C5" s="120">
        <v>3</v>
      </c>
      <c r="D5" s="94" t="s">
        <v>35038</v>
      </c>
      <c r="E5" s="98" t="s">
        <v>39021</v>
      </c>
      <c r="F5" s="123"/>
      <c r="G5" s="124">
        <f ca="1">IFERROR(NOW()-F5,"")</f>
        <v>45959.444191898147</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94" t="s">
        <v>34938</v>
      </c>
      <c r="E6" s="98" t="s">
        <v>39021</v>
      </c>
      <c r="F6" s="123">
        <v>45959.423252314817</v>
      </c>
      <c r="G6" s="124">
        <f ca="1">IFERROR(NOW()-F6,"")</f>
        <v>2.093958332989132E-2</v>
      </c>
      <c r="H6" s="123">
        <v>45959.408807870372</v>
      </c>
      <c r="I6" s="119" t="str">
        <f>IFERROR(VLOOKUP(D6,DB!A:F,6,0),"")</f>
        <v>SCECO</v>
      </c>
      <c r="J6" s="119" t="str">
        <f>IFERROR(VLOOKUP(D6,DB!A:G,7,0),"")</f>
        <v>Vandalized</v>
      </c>
      <c r="K6" s="125" t="s">
        <v>39122</v>
      </c>
      <c r="L6" s="121" t="str">
        <f>IFERROR(VLOOKUP(D6,DB!A:I,9,0),"")</f>
        <v>Latis</v>
      </c>
    </row>
    <row r="7" spans="1:16" ht="15" customHeight="1">
      <c r="A7" s="119" t="s">
        <v>39123</v>
      </c>
      <c r="B7" s="119" t="str">
        <f>IFERROR(VLOOKUP(D7,DB!A:K,11,0),"")</f>
        <v>R4</v>
      </c>
      <c r="C7" s="120">
        <v>1</v>
      </c>
      <c r="D7" s="121" t="s">
        <v>35135</v>
      </c>
      <c r="E7" s="98" t="s">
        <v>39021</v>
      </c>
      <c r="F7" s="123">
        <v>45959.406550925924</v>
      </c>
      <c r="G7" s="124">
        <f ca="1">IFERROR(NOW()-F7,"")</f>
        <v>3.7640972223016433E-2</v>
      </c>
      <c r="H7" s="123">
        <v>45959.406550925924</v>
      </c>
      <c r="I7" s="119" t="str">
        <f>IFERROR(VLOOKUP(D7,DB!A:F,6,0),"")</f>
        <v>SCECO</v>
      </c>
      <c r="J7" s="119" t="str">
        <f>IFERROR(VLOOKUP(D7,DB!A:G,7,0),"")</f>
        <v>Dead</v>
      </c>
      <c r="K7" s="125"/>
      <c r="L7" s="121" t="str">
        <f>IFERROR(VLOOKUP(D7,DB!A:I,9,0),"")</f>
        <v>Latis</v>
      </c>
    </row>
    <row r="8" spans="1:16" ht="15" customHeight="1">
      <c r="A8" s="119"/>
      <c r="B8" s="119" t="str">
        <f>IFERROR(VLOOKUP(D8,DB!A:K,11,0),"")</f>
        <v/>
      </c>
      <c r="C8" s="120"/>
      <c r="D8" s="94"/>
      <c r="E8" s="98"/>
      <c r="F8" s="123"/>
      <c r="G8" s="124">
        <f ca="1">IFERROR(NOW()-F8,"")</f>
        <v>45959.444191898147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45959.444191898147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45959.444191898147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45959.444191898147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45959.444191898147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45959.444191898147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45959.444192013892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45959.444192013892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45959.444192013892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45959.444192013892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45959.444192013892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45959.444192013892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45959.444192013892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45959.444192013892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45959.444192013892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45959.444192013892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45959.444192013892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45959.444192013892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45959.444192013892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45959.444192013892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45959.444192013892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45959.444192013892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45959.444192013892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45959.444192013892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45959.444192013892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45959.444192013892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45959.444192013892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45959.444192013892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45959.444192013892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45959.444192013892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45959.444192013892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45959.444192013892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45959.444192013892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45959.444192013892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45959.444192013892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45959.444192013892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45959.444192013892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45959.444192013892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45959.444192013892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45959.444192013892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45959.444192013892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45959.444192013892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45959.444192013892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45959.444192013892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45959.444192013892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45959.444192013892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45959.444192013892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45959.444192013892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45959.444192013892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45959.444192013892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45959.444192013892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45959.444192013892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45959.444192013892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45959.444192013892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45959.444192013892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45959.444192013892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45959.444192013892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45959.444192013892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45959.444192013892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45959.444192013892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45959.444192013892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45959.444192013892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45959.444192013892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45959.444192013892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45959.444192013892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45959.444192013892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45959.444192013892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45959.444192013892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45959.444192013892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45959.444192013892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45959.444192013892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45959.444192013892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45959.444192013892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45959.444192013892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45959.444192013892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45959.444192013892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45959.444192013892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45959.444192013892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45959.444192013892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45959.444192013892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45959.444192013892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45959.444192013892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45959.444192013892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45959.444192013892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45959.444192013892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45959.444192013892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45959.444192013892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45959.444192013892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45959.444192013892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45959.444192013892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45959.444192013892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45959.444192013892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45959.444192013892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45959.444192013892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45959.444192013892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45959.444192013892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45959.444192013892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45959.444192013892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45959.444192013892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45959.444192013892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45959.444192013892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45959.444192013892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45959.444192013892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45959.444192013892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45959.444192013892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45959.444192013892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45959.444192013892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45959.444192013892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45959.444192013892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45959.444192013892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45959.444192013892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45959.444192013892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45959.444192013892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45959.444192013892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45959.444192013892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45959.444192013892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45959.444192013892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45959.444192013892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45959.444192013892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45959.444192013892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45959.444192013892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45959.444192013892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45959.444192013892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45959.444192013892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45959.444192013892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45959.444192013892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45959.444192013892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45959.444192013892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45959.444192013892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45959.444192013892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45959.444192013892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45959.444192013892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45959.444192013892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45959.444192013892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45959.444192013892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45959.444192013892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45959.444192013892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45959.444192013892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45959.444192013892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45959.444192013892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45959.444192013892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45959.444192013892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45959.444192013892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45959.444192013892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45959.444192013892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45959.444192013892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45959.444192013892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45959.444192013892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45959.444192013892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45959.444192013892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45959.444192013892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45959.444192013892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45959.444192013892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45959.444192013892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45959.444192013892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45959.444192013892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45959.444192013892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45959.444192013892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45959.444192013892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45959.444192013892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45959.444192013892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45959.444192013892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45959.444192013892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45959.444192013892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45959.444192013892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45959.444192013892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45959.444192013892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45959.444192013892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45959.444192013892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45959.444192013892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45959.444192013892</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45959.444192013892</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67.612131712958217</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39024</v>
      </c>
      <c r="F3" s="38">
        <v>45926.188877314817</v>
      </c>
      <c r="G3" s="144">
        <f t="shared" ref="G3" ca="1" si="0">IFERROR(NOW()-F3,"")</f>
        <v>33.255314583329891</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39024</v>
      </c>
      <c r="F4" s="153">
        <v>45948.661111111112</v>
      </c>
      <c r="G4" s="154">
        <f ca="1">IFERROR(NOW()-F4,"")</f>
        <v>10.783080787034123</v>
      </c>
      <c r="H4" s="153">
        <v>45948.661111111112</v>
      </c>
      <c r="I4" s="152" t="str">
        <f>IFERROR(VLOOKUP(D4,DB!A:F,6,0),"")</f>
        <v>SCECO</v>
      </c>
      <c r="J4" s="152" t="str">
        <f>IFERROR(VLOOKUP(D4,DB!A:G,7,0),"")</f>
        <v>Dead</v>
      </c>
      <c r="K4" s="152" t="s">
        <v>39129</v>
      </c>
      <c r="L4" s="152" t="str">
        <f>IFERROR(VLOOKUP(D4,DB!A:I,9,0),"")</f>
        <v>Latis</v>
      </c>
    </row>
    <row r="5" spans="1:13" ht="30.75">
      <c r="A5" s="152" t="s">
        <v>39130</v>
      </c>
      <c r="B5" s="152" t="str">
        <f>IFERROR(VLOOKUP(D5,DB!A:K,11,0),"")</f>
        <v>R5</v>
      </c>
      <c r="C5" s="152">
        <v>1</v>
      </c>
      <c r="D5" s="152" t="s">
        <v>33291</v>
      </c>
      <c r="E5" s="152" t="s">
        <v>39021</v>
      </c>
      <c r="F5" s="153">
        <v>45959.08829861111</v>
      </c>
      <c r="G5" s="154">
        <f ca="1">IFERROR(NOW()-F5,"")</f>
        <v>0.35589328703645151</v>
      </c>
      <c r="H5" s="153">
        <v>45959.045960648145</v>
      </c>
      <c r="I5" s="152" t="str">
        <f>IFERROR(VLOOKUP(D5,DB!A:F,6,0),"")</f>
        <v>SCECO</v>
      </c>
      <c r="J5" s="152" t="str">
        <f>IFERROR(VLOOKUP(D5,DB!A:G,7,0),"")</f>
        <v>Good</v>
      </c>
      <c r="K5" s="152" t="s">
        <v>39131</v>
      </c>
      <c r="L5" s="152" t="str">
        <f>IFERROR(VLOOKUP(D5,DB!A:I,9,0),"")</f>
        <v>Latis</v>
      </c>
    </row>
    <row r="6" spans="1:13" ht="15">
      <c r="A6" s="152" t="s">
        <v>39132</v>
      </c>
      <c r="B6" s="152" t="str">
        <f>IFERROR(VLOOKUP(D6,DB!A:K,11,0),"")</f>
        <v>R5</v>
      </c>
      <c r="C6" s="152">
        <v>3</v>
      </c>
      <c r="D6" s="152" t="s">
        <v>38247</v>
      </c>
      <c r="E6" s="152" t="s">
        <v>39021</v>
      </c>
      <c r="F6" s="153">
        <v>45959.415034722224</v>
      </c>
      <c r="G6" s="154">
        <f ca="1">IFERROR(NOW()-F6,"")</f>
        <v>2.9157175922591705E-2</v>
      </c>
      <c r="H6" s="153">
        <v>45959.406481481485</v>
      </c>
      <c r="I6" s="152" t="str">
        <f>IFERROR(VLOOKUP(D6,DB!A:F,6,0),"")</f>
        <v>SCECO</v>
      </c>
      <c r="J6" s="152" t="str">
        <f>IFERROR(VLOOKUP(D6,DB!A:G,7,0),"")</f>
        <v>Haj Removal</v>
      </c>
      <c r="K6" s="152" t="s">
        <v>39133</v>
      </c>
      <c r="L6" s="152" t="str">
        <f>IFERROR(VLOOKUP(D6,DB!A:I,9,0),"")</f>
        <v>Latis</v>
      </c>
    </row>
    <row r="7" spans="1:13" ht="15">
      <c r="A7" s="152"/>
      <c r="B7" s="152" t="str">
        <f>IFERROR(VLOOKUP(D7,DB!A:K,11,0),"")</f>
        <v/>
      </c>
      <c r="C7" s="152"/>
      <c r="D7"/>
      <c r="E7" s="152"/>
      <c r="F7" s="153"/>
      <c r="G7" s="154">
        <f ca="1">IFERROR(NOW()-F7,"")</f>
        <v>45959.444191898147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45959.444191898147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45959.444191898147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45959.444191898147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45959.444191898147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45959.444191898147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45959.444191898147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45959.444191898147</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45959.444191898147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45959.444191898147</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45959.444191898147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45959.444191898147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45959.444191898147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45959.444191898147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45959.444191898147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45959.444191898147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45959.444191898147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45959.444191898147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45959.444191898147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45959.444191898147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45959.444191898147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45959.444191898147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45959.444191898147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45959.444191898147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45959.444191898147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45959.444191898147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45959.444191898147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45959.444191898147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45959.444191898147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45959.444191898147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45959.444191898147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45959.444191898147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45959.444191898147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45959.444191898147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45959.444191898147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45959.444191898147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45959.444191898147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45959.444191898147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45959.444191898147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45959.444191898147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45959.444191898147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45959.444191898147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45959.444191898147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45959.444191898147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45959.444191898147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45959.444191898147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45959.444191898147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45959.444191898147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45959.444191898147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45959.444191898147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45959.444191898147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45959.444191898147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45959.444191898147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45959.444191898147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45959.444191898147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45959.444191898147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45959.444191898147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45959.444191898147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45959.444191898147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45959.444191898147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45959.444191898147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45959.444191898147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45959.444191898147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45959.444191898147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45959.444191898147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45959.444191898147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45959.444191898147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45959.444191898147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45959.444191898147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45959.444191898147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45959.444191898147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45959.444191898147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45959.444191898147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45959.444191898147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45959.444191898147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45959.444191898147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45959.444191898147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45959.444191898147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45959.444191898147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45959.444191898147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45959.444191898147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45959.444191898147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45959.444191898147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45959.444191898147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45959.444191898147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45959.444191898147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45959.444191898147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45959.444191898147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45959.444191898147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45959.444191898147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45959.444191898147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45959.444191898147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45959.444191898147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45959.444191898147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45959.444191898147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45959.444191898147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45959.444191898147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45959.444191898147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45959.444191898147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45959.444191898147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45959.444191898147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45959.444191898147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45959.444191898147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45959.444191898147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45959.444191898147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45959.444191898147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45959.444191898147</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45959.444191898147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45959.444191898147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45959.444191898147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45959.444191898147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45959.444191898147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45959.444191898147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45959.444191898147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45959.444191898147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45959.444191898147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45959.444191898147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45959.444191898147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45959.444191898147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45959.444191898147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45959.444191898147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45959.444191898147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45959.444191898147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45959.444191898147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45959.444191898147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45959.444191898147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45959.444191898147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45959.444191898147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45959.444191898147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45959.444191898147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45959.444191898147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45959.444191898147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45959.444191898147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45959.444191898147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45959.444191898147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45959.444191898147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45959.444191898147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45959.444191898147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45959.444191898147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45959.444191898147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45959.444191898147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45959.444191898147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45959.444191898147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45959.444191898147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45959.444191898147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45959.444191898147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45959.444191898147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45959.444191898147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45959.444191898147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45959.444191898147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45959.444191898147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45959.444191898147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45959.444191898147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45959.444191898147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45959.444191898147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45959.444191898147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45959.444191898147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45959.444191898147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45959.444191898147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45959.444191898147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45959.444191898147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45959.444191898147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45959.444191898147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45959.444191898147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45959.444191898147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45959.444191898147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45959.444191898147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45959.444191898147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45959.444191898147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45959.444191898147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45959.444191898147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45959.444191898147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45959.444191898147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45959.444191898147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45959.444191898147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45959.444191898147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45959.444191898147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45959.444191898147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45959.444191898147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45959.444191898147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45959.444191898147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45959.444191898147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45959.444191898147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45959.444191898147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45959.444191898147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45959.444191898147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45959.444191898147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45959.444191898147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45959.444191898147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45959.444191898147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45959.444191898147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45959.444191898147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45959.444191898147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45959.444191898147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45959.444191898147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45959.444191898147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45959.444191898147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45959.444191898147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45959.444191898147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45959.444191898147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45959.444191898147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45959.444191898147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45959.444191898147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45959.444191898147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45959.444191898147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45959.444191898147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45959.444191898147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45959.444191898147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45959.444191898147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45959.444191898147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45959.444191898147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45959.444191898147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45959.444191898147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45959.444191898147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45959.444191898147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45959.444191898147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45959.444191898147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45959.444191898147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45959.444191898147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45959.444191898147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45959.444191898147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45959.444191898147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45959.444191898147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45959.444191898147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45959.444191898147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45959.444191898147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45959.444191898147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45959.444191898147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45959.444191898147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45959.444191898147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45959.444191898147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45959.444191898147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45959.444191898147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45959.444191898147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45959.444191898147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45959.444191898147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45959.444191898147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45959.444191898147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45959.444191898147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45959.444191898147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45959.444191898147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45959.444191898147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45959.444191898147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45959.444191898147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45959.444191898147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45959.444191898147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45959.444191898147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45959.444191898147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45959.444191898147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45959.444191898147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45959.444191898147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45959.444191898147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45959.444191898147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45959.444191898147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45959.444191898147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45959.444191898147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45959.444191898147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45959.444191898147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45959.444191898147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45959.444191898147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45959.444191898147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45959.444191898147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45959.444191898147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45959.444191898147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45959.444191898147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45959.444191898147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45959.444191898147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45959.444191898147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45959.444191898147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45959.444191898147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45959.444191898147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45959.444191898147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45959.444191898147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45959.444191898147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45959.444191898147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45959.444191898147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45959.444191898147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45959.444191898147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45959.444191898147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45959.444191898147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45959.444191898147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45959.444191898147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45959.444191898147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45959.444191898147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45959.444191898147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45959.444191898147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45959.444191898147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45959.444191898147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45959.444191898147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45959.444191898147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45959.444191898147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45959.444191898147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45959.444191898147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45959.444191898147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45959.444191898147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45959.444191898147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45959.444191898147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45959.444191898147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45959.444191898147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45959.444191898147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45959.444191898147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45959.444191898147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45959.444191898147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45959.444191898147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45959.444191898147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45959.444191898147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45959.444191898147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45959.444191898147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45959.444191898147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45959.444191898147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45959.444191898147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45959.444191898147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45959.444191898147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45959.444191898147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45959.444191898147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45959.444191898147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45959.444191898147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45959.444191898147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45959.444191898147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45959.444191898147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45959.444191898147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45959.444191898147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45959.444191898147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45959.444191898147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45959.444191898147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45959.444191898147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45959.444191898147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45959.444191898147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45959.444191898147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45959.444191898147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45959.444191898147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45959.444191898147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45959.444191898147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45959.444191898147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45959.444191898147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45959.444191898147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45959.444191898147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45959.444191898147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45959.444191898147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45959.444191898147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45959.444191898147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45959.444191898147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45959.444191898147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45959.444191898147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45959.444191898147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45959.444191898147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45959.444191898147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45959.444191898147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45959.444191898147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45959.444191898147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45959.444191898147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45959.444191898147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45959.444191898147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45959.444191898147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45959.444191898147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45959.444191898147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45959.444191898147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45959.444191898147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45959.444191898147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45959.444191898147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45959.444191898147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45959.444191898147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45959.444191898147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45959.444191898147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45959.444191898147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45959.444191898147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45959.444191898147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45959.444191898147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45959.444191898147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45959.444191898147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45959.444191898147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45959.444191898147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45959.444191898147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45959.444191898147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45959.444191898147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45959.444191898147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45959.444191898147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45959.444191898147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45959.444191898147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45959.444191898147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45959.444191898147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45959.444191898147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45959.444191898147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45959.444191898147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45959.444191898147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45959.444191898147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45959.444191898147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45959.444191898147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45959.444191898147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45959.444191898147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45959.444191898147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45959.444191898147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45959.444191898147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45959.444191898147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45959.444191898147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45959.444191898147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45959.444191898147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45959.444191898147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45959.444191898147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45959.444191898147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45959.444191898147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45959.444191898147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45959.444191898147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45959.444191898147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45959.444191898147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45959.444191898147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45959.444191898147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45959.444191898147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45959.444191898147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45959.444191898147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45959.444191898147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45959.444191898147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45959.444191898147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45959.444191898147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45959.444191898147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45959.444191898147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45959.444191898147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45959.444191898147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45959.444191898147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45959.444191898147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45959.444191898147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45959.444191898147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45959.444191898147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45959.444191898147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45959.444191898147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45959.444191898147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45959.444191898147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45959.444191898147</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45959.444191898147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45959.444191898147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45959.444191898147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45959.444191898147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45959.444191898147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45959.444191898147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45959.444191898147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45959.444191898147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45959.444191898147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45959.444191898147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45959.444191898147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45959.444191898147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45959.444191898147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45959.444191898147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45959.444191898147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45959.444191898147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45959.444191898147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45959.444191898147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45959.444191898147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45959.444191898147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45959.444191898147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45959.444191898147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45959.444191898147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45959.444191898147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45959.444191898147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45959.444191898147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45959.444191898147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45959.444191898147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45959.444191898147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45959.444191898147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45959.444191898147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45959.444191898147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45959.444191898147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45959.444191898147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45959.444191898147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45959.444191898147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45959.444191898147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45959.444191898147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45959.444191898147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45959.444191898147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45959.444191898147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45959.444191898147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45959.444191898147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45959.444191898147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45959.444191898147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45959.444191898147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45959.444191898147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45959.444191898147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45959.444191898147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45959.444191898147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45959.444191898147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45959.444191898147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45959.444191898147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45959.444191898147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45959.444191898147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45959.444191898147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45959.444191898147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45959.444191898147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45959.444191898147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45959.444191898147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45959.444191898147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45959.444191898147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45959.444191898147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45959.444191898147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45959.444191898147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45959.444191898147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45959.444191898147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45959.444191898147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45959.444191898147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45959.444191898147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45959.444191898147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45959.444191898147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45959.444191898147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45959.444191898147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45959.444191898147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45959.444191898147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45959.444191898147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45959.444191898147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45959.444191898147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45959.444191898147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45959.444191898147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45959.444191898147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45959.444191898147</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2025-10-29T07:40:23Z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