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301" documentId="120_S{2AC9BD13-BADA-5192-A53E-5A8FF88502F6}" xr6:coauthVersionLast="47" xr6:coauthVersionMax="47" xr10:uidLastSave="{4497E169-4F95-4E37-B479-3D539E2A685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3" i="9"/>
  <c r="I3" i="9"/>
  <c r="I4" i="9"/>
  <c r="B3" i="9"/>
  <c r="I2" i="9"/>
  <c r="J2"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B6" i="5"/>
  <c r="B7" i="5"/>
  <c r="B8" i="5"/>
  <c r="B9" i="5"/>
  <c r="B10" i="5"/>
  <c r="B11" i="5"/>
  <c r="B12" i="5"/>
  <c r="B13" i="5"/>
  <c r="B14" i="5"/>
  <c r="B15" i="5"/>
  <c r="B16" i="5"/>
  <c r="B17" i="5"/>
  <c r="B18" i="5"/>
  <c r="B19" i="5"/>
  <c r="B20" i="5"/>
  <c r="B21" i="5"/>
  <c r="B22" i="5"/>
  <c r="B23" i="5"/>
  <c r="B24" i="5"/>
  <c r="B25" i="5"/>
  <c r="I6" i="5"/>
  <c r="I7" i="5"/>
  <c r="I8" i="5"/>
  <c r="I9" i="5"/>
  <c r="I10" i="5"/>
  <c r="I11" i="5"/>
  <c r="I12" i="5"/>
  <c r="I13" i="5"/>
  <c r="I14" i="5"/>
  <c r="I15" i="5"/>
  <c r="I16" i="5"/>
  <c r="I17" i="5"/>
  <c r="I18" i="5"/>
  <c r="I19" i="5"/>
  <c r="I20" i="5"/>
  <c r="I21" i="5"/>
  <c r="I22" i="5"/>
  <c r="I23" i="5"/>
  <c r="I24" i="5"/>
  <c r="I25" i="5"/>
  <c r="J6" i="5"/>
  <c r="J7" i="5"/>
  <c r="J8" i="5"/>
  <c r="J9" i="5"/>
  <c r="J10" i="5"/>
  <c r="J11" i="5"/>
  <c r="J12" i="5"/>
  <c r="J13" i="5"/>
  <c r="J14" i="5"/>
  <c r="J15" i="5"/>
  <c r="J16" i="5"/>
  <c r="J17" i="5"/>
  <c r="J18" i="5"/>
  <c r="J19" i="5"/>
  <c r="J20" i="5"/>
  <c r="J21" i="5"/>
  <c r="J22" i="5"/>
  <c r="J23" i="5"/>
  <c r="J24" i="5"/>
  <c r="J25" i="5"/>
  <c r="L6" i="5"/>
  <c r="L7" i="5"/>
  <c r="L8" i="5"/>
  <c r="L9" i="5"/>
  <c r="L10" i="5"/>
  <c r="L11" i="5"/>
  <c r="L12" i="5"/>
  <c r="L13" i="5"/>
  <c r="L14" i="5"/>
  <c r="L15" i="5"/>
  <c r="L16" i="5"/>
  <c r="L17" i="5"/>
  <c r="L18" i="5"/>
  <c r="L19" i="5"/>
  <c r="L20" i="5"/>
  <c r="L21" i="5"/>
  <c r="L22" i="5"/>
  <c r="L23" i="5"/>
  <c r="L24" i="5"/>
  <c r="L2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L2" i="9"/>
  <c r="J3" i="9"/>
  <c r="L3" i="9"/>
  <c r="B4" i="9"/>
  <c r="J4" i="9"/>
  <c r="L4"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<sst xmlns="http://schemas.openxmlformats.org/spreadsheetml/2006/main" count="180298" uniqueCount="39133">
  <si>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</si>
  <si>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</si>
  <si>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</si>
  <si>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</si>
  <si>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</si>
  <si>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</si>
  <si>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</si>
  <si>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</si>
  <si>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</si>
  <si>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</si>
  <si>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</si>
  <si>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</si>
  <si>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</si>
  <si>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</si>
  <si>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</si>
  <si>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</si>
  <si>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</si>
  <si>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</si>
  <si>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</si>
  <si>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</si>
  <si>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</si>
  <si>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</si>
  <si>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</si>
  <si>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</si>
  <si>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</si>
  <si>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</si>
  <si>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</si>
  <si>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</si>
  <si>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</si>
  <si>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</si>
  <si>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</si>
  <si>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</si>
  <si>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</si>
  <si>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</si>
  <si>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</si>
  <si>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</si>
  <si>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</si>
  <si>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</si>
  <si>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</si>
  <si>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</si>
  <si>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</si>
  <si>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</si>
  <si>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</si>
  <si>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</si>
  <si>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</si>
  <si>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</si>
  <si>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</si>
  <si>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</si>
  <si>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</si>
  <si>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</si>
  <si>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</si>
  <si>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</si>
  <si>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</si>
  <si>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</si>
  <si>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</si>
  <si>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</si>
  <si>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</si>
  <si>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</si>
  <si>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</si>
  <si>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</si>
  <si>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</si>
  <si>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</si>
  <si>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</si>
  <si>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</si>
  <si>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</si>
  <si>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</si>
  <si>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</si>
  <si>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</si>
  <si>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</si>
  <si>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</si>
  <si>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</si>
  <si>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</si>
  <si>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</si>
  <si>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</si>
  <si>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</si>
  <si>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</si>
  <si>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</si>
  <si>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</si>
  <si>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</si>
  <si>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</si>
  <si>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</si>
  <si>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</si>
  <si>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</si>
  <si>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</si>
  <si>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</si>
  <si>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</si>
  <si>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</si>
  <si>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</si>
  <si>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</si>
  <si>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</si>
  <si>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</si>
  <si>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</si>
  <si>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</si>
  <si>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</si>
  <si>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</si>
  <si>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</si>
  <si>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</si>
  <si>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</si>
  <si>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</si>
  <si>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</si>
  <si>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</si>
  <si>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</si>
  <si>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</si>
  <si>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</si>
  <si>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</si>
  <si>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</si>
  <si>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</si>
  <si>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</si>
  <si>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</si>
  <si>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</si>
  <si>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</si>
  <si>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</si>
  <si>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</si>
  <si>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</si>
  <si>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</si>
  <si>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</si>
  <si>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</si>
  <si>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</si>
  <si>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</si>
  <si>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</si>
  <si>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</si>
  <si>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</si>
  <si>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</si>
  <si>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</si>
  <si>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</si>
  <si>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</si>
  <si>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</si>
  <si>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</si>
  <si>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</si>
  <si>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</si>
  <si>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</si>
  <si>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</si>
  <si>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</si>
  <si>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</si>
  <si>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</si>
  <si>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</si>
  <si>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</si>
  <si>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</si>
  <si>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</si>
  <si>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</si>
  <si>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</si>
  <si>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</si>
  <si>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</si>
  <si>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</si>
  <si>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</si>
  <si>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</si>
  <si>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</si>
  <si>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</si>
  <si>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</si>
  <si>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</si>
  <si>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</si>
  <si>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</si>
  <si>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</si>
  <si>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</si>
  <si>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</si>
  <si>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</si>
  <si>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</si>
  <si>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</si>
  <si>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</si>
  <si>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</si>
  <si>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</si>
  <si>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</si>
  <si>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</si>
  <si>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</si>
  <si>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</si>
  <si>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</si>
  <si>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</si>
  <si>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</si>
  <si>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</si>
  <si>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</si>
  <si>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</si>
  <si>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</si>
  <si>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</si>
  <si>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</si>
  <si>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</si>
  <si>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</si>
  <si>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</si>
  <si>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</si>
  <si>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</si>
  <si>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</si>
  <si>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</si>
  <si>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</si>
  <si>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</si>
  <si>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</si>
  <si>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</si>
  <si>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</si>
  <si>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</si>
  <si>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</si>
  <si>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</si>
  <si>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</si>
  <si>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</si>
  <si>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</si>
  <si>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</si>
  <si>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</si>
  <si>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</si>
  <si>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</si>
  <si>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</si>
  <si>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</si>
  <si>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</si>
  <si>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</si>
  <si>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</si>
  <si>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</si>
  <si>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</si>
  <si>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</si>
  <si>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</si>
  <si>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</si>
  <si>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</si>
  <si>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</si>
  <si>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</si>
  <si>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</si>
  <si>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</si>
  <si>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</si>
  <si>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</si>
  <si>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</si>
  <si>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</si>
  <si>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</si>
  <si>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</si>
  <si>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</si>
  <si>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</si>
  <si>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</si>
  <si>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</si>
  <si>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</si>
  <si>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</si>
  <si>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</si>
  <si>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</si>
  <si>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</si>
  <si>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</si>
  <si>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</si>
  <si>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</si>
  <si>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</si>
  <si>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</si>
  <si>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</si>
  <si>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</si>
  <si>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</si>
  <si>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</si>
  <si>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</si>
  <si>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</si>
  <si>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</si>
  <si>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</si>
  <si>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</si>
  <si>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</si>
  <si>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</si>
  <si>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</si>
  <si>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</si>
  <si>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</si>
  <si>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</si>
  <si>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</si>
  <si>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</si>
  <si>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</si>
  <si>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</si>
  <si>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</si>
  <si>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</si>
  <si>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</si>
  <si>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</si>
  <si>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</si>
  <si>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</si>
  <si>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</si>
  <si>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</si>
  <si>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</si>
  <si>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</si>
  <si>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</si>
  <si>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</si>
  <si>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</si>
  <si>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</si>
  <si>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</si>
  <si>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</si>
  <si>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</si>
  <si>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</si>
  <si>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</si>
  <si>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</si>
  <si>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</si>
  <si>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</si>
  <si>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</si>
  <si>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</si>
  <si>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</si>
  <si>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</si>
  <si>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</si>
  <si>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</si>
  <si>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</si>
  <si>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</si>
  <si>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</si>
  <si>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</si>
  <si>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</si>
  <si>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</si>
  <si>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</si>
  <si>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</si>
  <si>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</si>
  <si>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</si>
  <si>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</si>
  <si>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</si>
  <si>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</si>
  <si>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</si>
  <si>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</si>
  <si>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</si>
  <si>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</si>
  <si>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</si>
  <si>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</si>
  <si>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</si>
  <si>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</si>
  <si>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</si>
  <si>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</si>
  <si>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</si>
  <si>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</si>
  <si>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</si>
  <si>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</si>
  <si>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</si>
  <si>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</si>
  <si>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</si>
  <si>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</si>
  <si>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</si>
  <si>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</si>
  <si>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</si>
  <si>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</si>
  <si>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</si>
  <si>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</si>
  <si>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</si>
  <si>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</si>
  <si>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</si>
  <si>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</si>
  <si>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</si>
  <si>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</si>
  <si>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</si>
  <si>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</si>
  <si>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</si>
  <si>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</si>
  <si>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</si>
  <si>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</si>
  <si>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</si>
  <si>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</si>
  <si>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</si>
  <si>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</si>
  <si>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</si>
  <si>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</si>
  <si>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</si>
  <si>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</si>
  <si>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</si>
  <si>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</si>
  <si>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</si>
  <si>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</si>
  <si>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</si>
  <si>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</si>
  <si>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</si>
  <si>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</si>
  <si>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</si>
  <si>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</si>
  <si>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</si>
  <si>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</si>
  <si>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</si>
  <si>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</si>
  <si>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</si>
  <si>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</si>
  <si>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</si>
  <si>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</si>
  <si>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</si>
  <si>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</si>
  <si>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</si>
  <si>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</si>
  <si>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</si>
  <si>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</si>
  <si>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</si>
  <si>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</si>
  <si>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</si>
  <si>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</si>
  <si>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</si>
  <si>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</si>
  <si>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</si>
  <si>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</si>
  <si>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</si>
  <si>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</si>
  <si>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</si>
  <si>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</si>
  <si>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</si>
  <si>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</si>
  <si>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</si>
  <si>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</si>
  <si>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</si>
  <si>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</si>
  <si>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</si>
  <si>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</si>
  <si>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</si>
  <si>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</si>
  <si>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</si>
  <si>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</si>
  <si>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</si>
  <si>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</si>
  <si>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</si>
  <si>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</si>
  <si>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</si>
  <si>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</si>
  <si>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</si>
  <si>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</si>
  <si>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</si>
  <si>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</si>
  <si>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</si>
  <si>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</si>
  <si>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</si>
  <si>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</si>
  <si>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</si>
  <si>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</si>
  <si>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</si>
  <si>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</si>
  <si>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</si>
  <si>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</si>
  <si>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</si>
  <si>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</si>
  <si>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</si>
  <si>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</si>
  <si>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</si>
  <si>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</si>
  <si>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</si>
  <si>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</si>
  <si>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</si>
  <si>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</si>
  <si>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</si>
  <si>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</si>
  <si>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</si>
  <si>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</si>
  <si>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</si>
  <si>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</si>
  <si>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</si>
  <si>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</si>
  <si>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</si>
  <si>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</si>
  <si>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</si>
  <si>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</si>
  <si>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</si>
  <si>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</si>
  <si>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</si>
  <si>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</si>
  <si>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</si>
  <si>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</si>
  <si>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</si>
  <si>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</si>
  <si>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</si>
  <si>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</si>
  <si>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</si>
  <si>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</si>
  <si>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</si>
  <si>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</si>
  <si>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</si>
  <si>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</si>
  <si>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</si>
  <si>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</si>
  <si>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</si>
  <si>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</si>
  <si>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</si>
  <si>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</si>
  <si>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</si>
  <si>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</si>
  <si>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</si>
  <si>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</si>
  <si>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</si>
  <si>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</si>
  <si>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</si>
  <si>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</si>
  <si>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</si>
  <si>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</si>
  <si>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</si>
  <si>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</si>
  <si>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</si>
  <si>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</si>
  <si>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</si>
  <si>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</si>
  <si>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</si>
  <si>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</si>
  <si>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</si>
  <si>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</si>
  <si>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</si>
  <si>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</si>
  <si>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</si>
  <si>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</si>
  <si>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</si>
  <si>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</si>
  <si>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</si>
  <si>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</si>
  <si>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</si>
  <si>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</si>
  <si>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</si>
  <si>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</si>
  <si>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</si>
  <si>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</si>
  <si>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</si>
  <si>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</si>
  <si>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</si>
  <si>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</si>
  <si>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</si>
  <si>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</si>
  <si>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</si>
  <si>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</si>
  <si>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</si>
  <si>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</si>
  <si>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</si>
  <si>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</si>
  <si>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</si>
  <si>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</si>
  <si>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</si>
  <si>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</si>
  <si>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</si>
  <si>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</si>
  <si>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</si>
  <si>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</si>
  <si>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</si>
  <si>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</si>
  <si>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</si>
  <si>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</si>
  <si>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</si>
  <si>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</si>
  <si>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</si>
  <si>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</si>
  <si>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</si>
  <si>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</si>
  <si>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</si>
  <si>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</si>
  <si>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</si>
  <si>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</si>
  <si>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</si>
  <si>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</si>
  <si>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</si>
  <si>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</si>
  <si>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</si>
  <si>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</si>
  <si>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</si>
  <si>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</si>
  <si>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</si>
  <si>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</si>
  <si>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</si>
  <si>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</si>
  <si>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</si>
  <si>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</si>
  <si>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</si>
  <si>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</si>
  <si>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</si>
  <si>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</si>
  <si>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</si>
  <si>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</si>
  <si>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</si>
  <si>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</si>
  <si>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</si>
  <si>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</si>
  <si>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</si>
  <si>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</si>
  <si>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</si>
  <si>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</si>
  <si>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</si>
  <si>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</si>
  <si>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</si>
  <si>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</si>
  <si>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</si>
  <si>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</si>
  <si>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</si>
  <si>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</si>
  <si>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</si>
  <si>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</si>
  <si>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</si>
  <si>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</si>
  <si>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</si>
  <si>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</si>
  <si>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</si>
  <si>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</si>
  <si>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</si>
  <si>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</si>
  <si>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</si>
  <si>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</si>
  <si>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</si>
  <si>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</si>
  <si>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</si>
  <si>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</si>
  <si>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</si>
  <si>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</si>
  <si>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</si>
  <si>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</si>
  <si>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</si>
  <si>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</si>
  <si>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</si>
  <si>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</si>
  <si>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</si>
  <si>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</si>
  <si>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</si>
  <si>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</si>
  <si>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</si>
  <si>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</si>
  <si>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</si>
  <si>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</si>
  <si>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</si>
  <si>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</si>
  <si>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</si>
  <si>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</si>
  <si>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</si>
  <si>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</si>
  <si>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</si>
  <si>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</si>
  <si>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</si>
  <si>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</si>
  <si>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</si>
  <si>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</si>
  <si>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</si>
  <si>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</si>
  <si>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</si>
  <si>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</si>
  <si>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</si>
  <si>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</si>
  <si>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</si>
  <si>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</si>
  <si>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</si>
  <si>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</si>
  <si>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</si>
  <si>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</si>
  <si>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</si>
  <si>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</si>
  <si>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</si>
  <si>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</si>
  <si>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</si>
  <si>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</si>
  <si>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</si>
  <si>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</si>
  <si>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</si>
  <si>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</si>
  <si>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</si>
  <si>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</si>
  <si>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</si>
  <si>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</si>
  <si>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</si>
  <si>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</si>
  <si>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</si>
  <si>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</si>
  <si>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</si>
  <si>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</si>
  <si>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</si>
  <si>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</si>
  <si>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</si>
  <si>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</si>
  <si>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</si>
  <si>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</si>
  <si>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</si>
  <si>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</si>
  <si>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</si>
  <si>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</si>
  <si>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</si>
  <si>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</si>
  <si>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</si>
  <si>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</si>
  <si>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</si>
  <si>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</si>
  <si>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</si>
  <si>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</si>
  <si>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</si>
  <si>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</si>
  <si>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</si>
  <si>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</si>
  <si>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</si>
  <si>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</si>
  <si>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</si>
  <si>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</si>
  <si>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</si>
  <si>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</si>
  <si>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</si>
  <si>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</si>
  <si>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</si>
  <si>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</si>
  <si>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</si>
  <si>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</si>
  <si>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</si>
  <si>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</si>
  <si>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</si>
  <si>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</si>
  <si>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</si>
  <si>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</si>
  <si>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</si>
  <si>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</si>
  <si>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</si>
  <si>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</si>
  <si>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</si>
  <si>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</si>
  <si>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</si>
  <si>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</si>
  <si>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</si>
  <si>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</si>
  <si>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</si>
  <si>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</si>
  <si>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</si>
  <si>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</si>
  <si>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</si>
  <si>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</si>
  <si>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</si>
  <si>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</si>
  <si>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</si>
  <si>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</si>
  <si>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</si>
  <si>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</si>
  <si>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</si>
  <si>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</si>
  <si>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</si>
  <si>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</si>
  <si>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</si>
  <si>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</si>
  <si>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</si>
  <si>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</si>
  <si>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</si>
  <si>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</si>
  <si>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</si>
  <si>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</si>
  <si>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</si>
  <si>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</si>
  <si>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</si>
  <si>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</si>
  <si>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</si>
  <si>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</si>
  <si>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</si>
  <si>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</si>
  <si>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</si>
  <si>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</si>
  <si>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</si>
  <si>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</si>
  <si>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</si>
  <si>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</si>
  <si>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</si>
  <si>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</si>
  <si>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</si>
  <si>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</si>
  <si>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</si>
  <si>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</si>
  <si>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</si>
  <si>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</si>
  <si>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</si>
  <si>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</si>
  <si>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</si>
  <si>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</si>
  <si>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</si>
  <si>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</si>
  <si>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</si>
  <si>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</si>
  <si>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</si>
  <si>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</si>
  <si>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</si>
  <si>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</si>
  <si>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</si>
  <si>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</si>
  <si>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</si>
  <si>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</si>
  <si>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</si>
  <si>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</si>
  <si>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</si>
  <si>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</si>
  <si>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</si>
  <si>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</si>
  <si>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</si>
  <si>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</si>
  <si>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</si>
  <si>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</si>
  <si>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</si>
  <si>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</si>
  <si>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</si>
  <si>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</si>
  <si>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</si>
  <si>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</si>
  <si>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</si>
  <si>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</si>
  <si>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</si>
  <si>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</si>
  <si>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</si>
  <si>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</si>
  <si>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</si>
  <si>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</si>
  <si>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</si>
  <si>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</si>
  <si>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</si>
  <si>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</si>
  <si>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</si>
  <si>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</si>
  <si>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</si>
  <si>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</si>
  <si>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</si>
  <si>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</si>
  <si>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</si>
  <si>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</si>
  <si>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</si>
  <si>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</si>
  <si>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</si>
  <si>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</si>
  <si>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</si>
  <si>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</si>
  <si>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</si>
  <si>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</si>
  <si>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</si>
  <si>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</si>
  <si>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</si>
  <si>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</si>
  <si>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</si>
  <si>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</si>
  <si>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</si>
  <si>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</si>
  <si>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</si>
  <si>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</si>
  <si>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</si>
  <si>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</si>
  <si>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</si>
  <si>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</si>
  <si>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</si>
  <si>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</si>
  <si>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</si>
  <si>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</si>
  <si>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</si>
  <si>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</si>
  <si>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</si>
  <si>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</si>
  <si>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</si>
  <si>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</si>
  <si>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</si>
  <si>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</si>
  <si>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</si>
  <si>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</si>
  <si>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</si>
  <si>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</si>
  <si>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</si>
  <si>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</si>
  <si>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</si>
  <si>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</si>
  <si>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</si>
  <si>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</si>
  <si>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</si>
  <si>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</si>
  <si>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</si>
  <si>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</si>
  <si>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</si>
  <si>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</si>
  <si>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</si>
  <si>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</si>
  <si>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</si>
  <si>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</si>
  <si>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</si>
  <si>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</si>
  <si>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</si>
  <si>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</si>
  <si>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</si>
  <si>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</si>
  <si>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</si>
  <si>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</si>
  <si>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</si>
  <si>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</si>
  <si>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</si>
  <si>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</si>
  <si>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</si>
  <si>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</si>
  <si>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</si>
  <si>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</si>
  <si>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</si>
  <si>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</si>
  <si>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</si>
  <si>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</si>
  <si>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</si>
  <si>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</si>
  <si>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</si>
  <si>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</si>
  <si>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</si>
  <si>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</si>
  <si>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</si>
  <si>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</si>
  <si>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</si>
  <si>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</si>
  <si>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</si>
  <si>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</si>
  <si>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</si>
  <si>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</si>
  <si>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</si>
  <si>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</si>
  <si>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</si>
  <si>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</si>
  <si>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</si>
  <si>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</si>
  <si>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</si>
  <si>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</si>
  <si>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</si>
  <si>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</si>
  <si>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</si>
  <si>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</si>
  <si>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</si>
  <si>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</si>
  <si>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</si>
  <si>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</si>
  <si>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</si>
  <si>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</si>
  <si>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</si>
  <si>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</si>
  <si>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</si>
  <si>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</si>
  <si>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</si>
  <si>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</si>
  <si>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</si>
  <si>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</si>
  <si>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</si>
  <si>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</si>
  <si>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</si>
  <si>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</si>
  <si>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</si>
  <si>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</si>
  <si>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</si>
  <si>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</si>
  <si>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</si>
  <si>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</si>
  <si>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</si>
  <si>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</si>
  <si>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</si>
  <si>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</si>
  <si>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</si>
  <si>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</si>
  <si>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</si>
  <si>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</si>
  <si>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</si>
  <si>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</si>
  <si>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</si>
  <si>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</si>
  <si>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</si>
  <si>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</si>
  <si>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</si>
  <si>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</si>
  <si>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</si>
  <si>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</si>
  <si>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</si>
  <si>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</si>
  <si>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</si>
  <si>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</si>
  <si>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</si>
  <si>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</si>
  <si>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</si>
  <si>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</si>
  <si>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</si>
  <si>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</si>
  <si>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</si>
  <si>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</si>
  <si>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</si>
  <si>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</si>
  <si>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</si>
  <si>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</si>
  <si>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</si>
  <si>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</si>
  <si>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</si>
  <si>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</si>
  <si>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</si>
  <si>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</si>
  <si>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</si>
  <si>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</si>
  <si>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</si>
  <si>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</si>
  <si>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</si>
  <si>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</si>
  <si>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</si>
  <si>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</si>
  <si>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</si>
  <si>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</si>
  <si>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</si>
  <si>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</si>
  <si>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</si>
  <si>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</si>
  <si>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</si>
  <si>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</si>
  <si>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</si>
  <si>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</si>
  <si>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</si>
  <si>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</si>
  <si>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</si>
  <si>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</si>
  <si>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</si>
  <si>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</si>
  <si>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</si>
  <si>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</si>
  <si>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</si>
  <si>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</si>
  <si>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</si>
  <si>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</si>
  <si>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</si>
  <si>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</si>
  <si>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</si>
  <si>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</si>
  <si>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</si>
  <si>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</si>
  <si>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</si>
  <si>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</si>
  <si>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</si>
  <si>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</si>
  <si>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</si>
  <si>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</si>
  <si>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</si>
  <si>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</si>
  <si>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</si>
  <si>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</si>
  <si>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</si>
  <si>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</si>
  <si>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</si>
  <si>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</si>
  <si>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</si>
  <si>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</si>
  <si>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</si>
  <si>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</si>
  <si>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</si>
  <si>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</si>
  <si>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</si>
  <si>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</si>
  <si>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</si>
  <si>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</si>
  <si>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</si>
  <si>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</si>
  <si>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</si>
  <si>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</si>
  <si>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</si>
  <si>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</si>
  <si>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</si>
  <si>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</si>
  <si>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</si>
  <si>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</si>
  <si>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</si>
  <si>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</si>
  <si>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</si>
  <si>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</si>
  <si>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</si>
  <si>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</si>
  <si>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</si>
  <si>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</si>
  <si>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</si>
  <si>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</si>
  <si>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</si>
  <si>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</si>
  <si>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</si>
  <si>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</si>
  <si>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</si>
  <si>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</si>
  <si>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</si>
  <si>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</si>
  <si>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</si>
  <si>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</si>
  <si>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</si>
  <si>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</si>
  <si>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</si>
  <si>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</si>
  <si>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</si>
  <si>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</si>
  <si>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</si>
  <si>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</si>
  <si>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</si>
  <si>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</si>
  <si>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</si>
  <si>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</si>
  <si>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</si>
  <si>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</si>
  <si>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</si>
  <si>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</si>
  <si>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</si>
  <si>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</si>
  <si>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</si>
  <si>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</si>
  <si>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</si>
  <si>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</si>
  <si>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</si>
  <si>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</si>
  <si>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</si>
  <si>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</si>
  <si>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</si>
  <si>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</si>
  <si>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</si>
  <si>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</si>
  <si>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</si>
  <si>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</si>
  <si>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</si>
  <si>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</si>
  <si>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</si>
  <si>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</si>
  <si>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</si>
  <si>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</si>
  <si>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</si>
  <si>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</si>
  <si>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</si>
  <si>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</si>
  <si>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</si>
  <si>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</si>
  <si>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</si>
  <si>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</si>
  <si>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</si>
  <si>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</si>
  <si>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</si>
  <si>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</si>
  <si>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</si>
  <si>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</si>
  <si>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</si>
  <si>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</si>
  <si>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</si>
  <si>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</si>
  <si>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</si>
  <si>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</si>
  <si>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</si>
  <si>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</si>
  <si>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</si>
  <si>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</si>
  <si>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</si>
  <si>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</si>
  <si>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</si>
  <si>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</si>
  <si>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</si>
  <si>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</si>
  <si>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</si>
  <si>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</si>
  <si>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</si>
  <si>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</si>
  <si>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</si>
  <si>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</si>
  <si>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</si>
  <si>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</si>
  <si>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</si>
  <si>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</si>
  <si>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</si>
  <si>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</si>
  <si>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</si>
  <si>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</si>
  <si>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</si>
  <si>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</si>
  <si>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</si>
  <si>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</si>
  <si>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</si>
  <si>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</si>
  <si>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</si>
  <si>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</si>
  <si>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</si>
  <si>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</si>
  <si>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</si>
  <si>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</si>
  <si>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</si>
  <si>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</si>
  <si>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</si>
  <si>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</si>
  <si>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</si>
  <si>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</si>
  <si>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</si>
  <si>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</si>
  <si>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</si>
  <si>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</si>
  <si>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</si>
  <si>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</si>
  <si>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</si>
  <si>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</si>
  <si>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</si>
  <si>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</si>
  <si>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</si>
  <si>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</si>
  <si>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</si>
  <si>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</si>
  <si>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</si>
  <si>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</si>
  <si>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</si>
  <si>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</si>
  <si>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</si>
  <si>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</si>
  <si>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</si>
  <si>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</si>
  <si>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</si>
  <si>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</si>
  <si>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</si>
  <si>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</si>
  <si>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</si>
  <si>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</si>
  <si>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</si>
  <si>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</si>
  <si>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</si>
  <si>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</si>
  <si>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</si>
  <si>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</si>
  <si>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</si>
  <si>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</si>
  <si>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</si>
  <si>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</si>
  <si>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</si>
  <si>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</si>
  <si>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</si>
  <si>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</si>
  <si>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</si>
  <si>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</si>
  <si>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</si>
  <si>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</si>
  <si>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</si>
  <si>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</si>
  <si>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</si>
  <si>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</si>
  <si>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</si>
  <si>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</si>
  <si>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</si>
  <si>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</si>
  <si>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</si>
  <si>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</si>
  <si>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</si>
  <si>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</si>
  <si>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</si>
  <si>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</si>
  <si>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</si>
  <si>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</si>
  <si>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</si>
  <si>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</si>
  <si>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</si>
  <si>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</si>
  <si>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</si>
  <si>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</si>
  <si>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</si>
  <si>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</si>
  <si>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</si>
  <si>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</si>
  <si>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</si>
  <si>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</si>
  <si>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</si>
  <si>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</si>
  <si>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</si>
  <si>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</si>
  <si>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</si>
  <si>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</si>
  <si>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</si>
  <si>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</si>
  <si>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</si>
  <si>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</si>
  <si>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</si>
  <si>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</si>
  <si>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</si>
  <si>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</si>
  <si>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</si>
  <si>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</si>
  <si>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</si>
  <si>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</si>
  <si>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</si>
  <si>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</si>
  <si>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</si>
  <si>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</si>
  <si>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</si>
  <si>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</si>
  <si>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</si>
  <si>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</si>
  <si>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</si>
  <si>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</si>
  <si>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</si>
  <si>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</si>
  <si>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</si>
  <si>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</si>
  <si>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</si>
  <si>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</si>
  <si>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</si>
  <si>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</si>
  <si>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</si>
  <si>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</si>
  <si>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</si>
  <si>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</si>
  <si>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</si>
  <si>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</si>
  <si>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</si>
  <si>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</si>
  <si>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</si>
  <si>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</si>
  <si>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</si>
  <si>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</si>
  <si>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</si>
  <si>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</si>
  <si>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</si>
  <si>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</si>
  <si>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</si>
  <si>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</si>
  <si>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</si>
  <si>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</si>
  <si>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</si>
  <si>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</si>
  <si>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</si>
  <si>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</si>
  <si>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</si>
  <si>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</si>
  <si>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</si>
  <si>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</si>
  <si>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</si>
  <si>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</si>
  <si>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</si>
  <si>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</si>
  <si>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</si>
  <si>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</si>
  <si>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</si>
  <si>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</si>
  <si>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</si>
  <si>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</si>
  <si>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</si>
  <si>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</si>
  <si>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</si>
  <si>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</si>
  <si>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</si>
  <si>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</si>
  <si>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</si>
  <si>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</si>
  <si>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</si>
  <si>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</si>
  <si>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</si>
  <si>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</si>
  <si>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</si>
  <si>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</si>
  <si>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</si>
  <si>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</si>
  <si>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</si>
  <si>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</si>
  <si>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</si>
  <si>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</si>
  <si>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</si>
  <si>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</si>
  <si>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</si>
  <si>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</si>
  <si>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</si>
  <si>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</si>
  <si>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</si>
  <si>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</si>
  <si>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</si>
  <si>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</si>
  <si>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</si>
  <si>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</si>
  <si>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</si>
  <si>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</si>
  <si>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</si>
  <si>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</si>
  <si>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</si>
  <si>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</si>
  <si>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</si>
  <si>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</si>
  <si>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</si>
  <si>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</si>
  <si>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</si>
  <si>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</si>
  <si>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</si>
  <si>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</si>
  <si>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</si>
  <si>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</si>
  <si>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</si>
  <si>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</si>
  <si>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</si>
  <si>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</si>
  <si>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</si>
  <si>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</si>
  <si>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</si>
  <si>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</si>
  <si>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</si>
  <si>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</si>
  <si>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</si>
  <si>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</si>
  <si>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</si>
  <si>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</si>
  <si>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</si>
  <si>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</si>
  <si>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</si>
  <si>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</si>
  <si>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</si>
  <si>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</si>
  <si>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</si>
  <si>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</si>
  <si>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</si>
  <si>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</si>
  <si>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</si>
  <si>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</si>
  <si>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</si>
  <si>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</si>
  <si>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</si>
  <si>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</si>
  <si>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</si>
  <si>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</si>
  <si>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</si>
  <si>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</si>
  <si>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</si>
  <si>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</si>
  <si>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</si>
  <si>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</si>
  <si>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</si>
  <si>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</si>
  <si>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</si>
  <si>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</si>
  <si>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</si>
  <si>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</si>
  <si>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</si>
  <si>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</si>
  <si>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</si>
  <si>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</si>
  <si>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</si>
  <si>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</si>
  <si>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</si>
  <si>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</si>
  <si>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</si>
  <si>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</si>
  <si>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</si>
  <si>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</si>
  <si>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</si>
  <si>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</si>
  <si>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</si>
  <si>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</si>
  <si>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</si>
  <si>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</si>
  <si>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</si>
  <si>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</si>
  <si>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</si>
  <si>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</si>
  <si>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</si>
  <si>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</si>
  <si>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</si>
  <si>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</si>
  <si>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</si>
  <si>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</si>
  <si>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</si>
  <si>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</si>
  <si>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</si>
  <si>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</si>
  <si>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</si>
  <si>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</si>
  <si>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</si>
  <si>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</si>
  <si>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</si>
  <si>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</si>
  <si>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</si>
  <si>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</si>
  <si>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</si>
  <si>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</si>
  <si>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</si>
  <si>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</si>
  <si>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</si>
  <si>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</si>
  <si>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</si>
  <si>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</si>
  <si>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</si>
  <si>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</si>
  <si>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</si>
  <si>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</si>
  <si>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</si>
  <si>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</si>
  <si>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</si>
  <si>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</si>
  <si>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</si>
  <si>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</si>
  <si>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</si>
  <si>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</si>
  <si>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</si>
  <si>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</si>
  <si>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</si>
  <si>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</si>
  <si>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</si>
  <si>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</si>
  <si>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</si>
  <si>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</si>
  <si>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</si>
  <si>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</si>
  <si>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</si>
  <si>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</si>
  <si>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</si>
  <si>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</si>
  <si>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</si>
  <si>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</si>
  <si>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</si>
  <si>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</si>
  <si>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</si>
  <si>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</si>
  <si>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</si>
  <si>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</si>
  <si>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</si>
  <si>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</si>
  <si>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</si>
  <si>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</si>
  <si>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</si>
  <si>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</si>
  <si>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</si>
  <si>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</si>
  <si>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</si>
  <si>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</si>
  <si>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</si>
  <si>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</si>
  <si>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</si>
  <si>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</si>
  <si>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</si>
  <si>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</si>
  <si>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</si>
  <si>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</si>
  <si>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</si>
  <si>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</si>
  <si>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</si>
  <si>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</si>
  <si>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</si>
  <si>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</si>
  <si>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</si>
  <si>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</si>
  <si>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</si>
  <si>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</si>
  <si>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</si>
  <si>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</si>
  <si>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</si>
  <si>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</si>
  <si>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</si>
  <si>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</si>
  <si>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</si>
  <si>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</si>
  <si>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</si>
  <si>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</si>
  <si>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</si>
  <si>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</si>
  <si>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</si>
  <si>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</si>
  <si>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</si>
  <si>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</si>
  <si>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</si>
  <si>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</si>
  <si>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</si>
  <si>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</si>
  <si>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</si>
  <si>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</si>
  <si>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</si>
  <si>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</si>
  <si>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</si>
  <si>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</si>
  <si>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</si>
  <si>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</si>
  <si>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</si>
  <si>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</si>
  <si>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</si>
  <si>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</si>
  <si>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</si>
  <si>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</si>
  <si>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</si>
  <si>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</si>
  <si>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</si>
  <si>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</si>
  <si>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</si>
  <si>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</si>
  <si>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</si>
  <si>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</si>
  <si>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</si>
  <si>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</si>
  <si>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</si>
  <si>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</si>
  <si>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</si>
  <si>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</si>
  <si>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</si>
  <si>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</si>
  <si>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</si>
  <si>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</si>
  <si>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</si>
  <si>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</si>
  <si>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</si>
  <si>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</si>
  <si>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</si>
  <si>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</si>
  <si>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</si>
  <si>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</si>
  <si>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</si>
  <si>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</si>
  <si>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</si>
  <si>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</si>
  <si>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</si>
  <si>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</si>
  <si>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</si>
  <si>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</si>
  <si>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</si>
  <si>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</si>
  <si>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</si>
  <si>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</si>
  <si>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</si>
  <si>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</si>
  <si>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</si>
  <si>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</si>
  <si>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</si>
  <si>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</si>
  <si>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</si>
  <si>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</si>
  <si>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</si>
  <si>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</si>
  <si>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</si>
  <si>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</si>
  <si>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</si>
  <si>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</si>
  <si>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</si>
  <si>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</si>
  <si>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</si>
  <si>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</si>
  <si>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</si>
  <si>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</si>
  <si>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</si>
  <si>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</si>
  <si>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</si>
  <si>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</si>
  <si>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</si>
  <si>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</si>
  <si>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</si>
  <si>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</si>
  <si>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</si>
  <si>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</si>
  <si>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</si>
  <si>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</si>
  <si>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</si>
  <si>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</si>
  <si>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</si>
  <si>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</si>
  <si>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</si>
  <si>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</si>
  <si>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</si>
  <si>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</si>
  <si>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</si>
  <si>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</si>
  <si>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</si>
  <si>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</si>
  <si>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</si>
  <si>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</si>
  <si>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</si>
  <si>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</si>
  <si>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</si>
  <si>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</si>
  <si>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</si>
  <si>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</si>
  <si>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</si>
  <si>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</si>
  <si>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</si>
  <si>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</si>
  <si>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</si>
  <si>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</si>
  <si>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</si>
  <si>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</si>
  <si>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</si>
  <si>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</si>
  <si>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</si>
  <si>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</si>
  <si>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</si>
  <si>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</si>
  <si>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</si>
  <si>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</si>
  <si>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</si>
  <si>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</si>
  <si>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</si>
  <si>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</si>
  <si>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</si>
  <si>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</si>
  <si>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</si>
  <si>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</si>
  <si>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</si>
  <si>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</si>
  <si>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</si>
  <si>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</si>
  <si>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</si>
  <si>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</si>
  <si>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</si>
  <si>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</si>
  <si>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</si>
  <si>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</si>
  <si>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</si>
  <si>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</si>
  <si>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</si>
  <si>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</si>
  <si>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</si>
  <si>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</si>
  <si>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</si>
  <si>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</si>
  <si>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</si>
  <si>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</si>
  <si>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</si>
  <si>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</si>
  <si>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</si>
  <si>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</si>
  <si>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</si>
  <si>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</si>
  <si>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</si>
  <si>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</si>
  <si>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</si>
  <si>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</si>
  <si>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</si>
  <si>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</si>
  <si>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</si>
  <si>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</si>
  <si>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</si>
  <si>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</si>
  <si>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</si>
  <si>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</si>
  <si>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</si>
  <si>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</si>
  <si>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</si>
  <si>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</si>
  <si>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</si>
  <si>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</si>
  <si>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</si>
  <si>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</si>
  <si>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</si>
  <si>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</si>
  <si>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</si>
  <si>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</si>
  <si>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</si>
  <si>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</si>
  <si>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</si>
  <si>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</si>
  <si>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</si>
  <si>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</si>
  <si>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</si>
  <si>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</si>
  <si>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</si>
  <si>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</si>
  <si>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</si>
  <si>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</si>
  <si>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</si>
  <si>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</si>
  <si>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</si>
  <si>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</si>
  <si>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</si>
  <si>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</si>
  <si>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</si>
  <si>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</si>
  <si>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</si>
  <si>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</si>
  <si>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</si>
  <si>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</si>
  <si>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</si>
  <si>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</si>
  <si>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</si>
  <si>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</si>
  <si>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</si>
  <si>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</si>
  <si>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</si>
  <si>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</si>
  <si>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</si>
  <si>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</si>
  <si>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</si>
  <si>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</si>
  <si>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</si>
  <si>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</si>
  <si>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</si>
  <si>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</si>
  <si>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</si>
  <si>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</si>
  <si>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</si>
  <si>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</si>
  <si>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</si>
  <si>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</si>
  <si>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</si>
  <si>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</si>
  <si>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</si>
  <si>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</si>
  <si>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</si>
  <si>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</si>
  <si>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</si>
  <si>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</si>
  <si>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</si>
  <si>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</si>
  <si>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</si>
  <si>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</si>
  <si>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</si>
  <si>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</si>
  <si>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</si>
  <si>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</si>
  <si>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</si>
  <si>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</si>
  <si>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</si>
  <si>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</si>
  <si>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</si>
  <si>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</si>
  <si>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</si>
  <si>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</si>
  <si>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</si>
  <si>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</si>
  <si>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</si>
  <si>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</si>
  <si>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</si>
  <si>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</si>
  <si>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</si>
  <si>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</si>
  <si>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</si>
  <si>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</si>
  <si>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</si>
  <si>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</si>
  <si>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</si>
  <si>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</si>
  <si>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</si>
  <si>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</si>
  <si>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</si>
  <si>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</si>
  <si>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</si>
  <si>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</si>
  <si>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</si>
  <si>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</si>
  <si>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</si>
  <si>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</si>
  <si>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</si>
  <si>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</si>
  <si>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</si>
  <si>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</si>
  <si>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</si>
  <si>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</si>
  <si>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</si>
  <si>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</si>
  <si>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</si>
  <si>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</si>
  <si>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</si>
  <si>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</si>
  <si>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</si>
  <si>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</si>
  <si>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</si>
  <si>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</si>
  <si>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</si>
  <si>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</si>
  <si>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</si>
  <si>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</si>
  <si>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</si>
  <si>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</si>
  <si>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</si>
  <si>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</si>
  <si>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</si>
  <si>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</si>
  <si>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</si>
  <si>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</si>
  <si>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</si>
  <si>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</si>
  <si>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</si>
  <si>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</si>
  <si>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</si>
  <si>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</si>
  <si>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</si>
  <si>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</si>
  <si>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</si>
  <si>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</si>
  <si>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</si>
  <si>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</si>
  <si>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</si>
  <si>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</si>
  <si>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</si>
  <si>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</si>
  <si>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</si>
  <si>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</si>
  <si>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</si>
  <si>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</si>
  <si>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</si>
  <si>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</si>
  <si>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</si>
  <si>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</si>
  <si>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</si>
  <si>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</si>
  <si>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</si>
  <si>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</si>
  <si>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</si>
  <si>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</si>
  <si>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</si>
  <si>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</si>
  <si>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</si>
  <si>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</si>
  <si>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</si>
  <si>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</si>
  <si>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</si>
  <si>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</si>
  <si>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</si>
  <si>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</si>
  <si>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</si>
  <si>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</si>
  <si>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</si>
  <si>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</si>
  <si>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</si>
  <si>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</si>
  <si>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</si>
  <si>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</si>
  <si>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</si>
  <si>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</si>
  <si>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</si>
  <si>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</si>
  <si>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</si>
  <si>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</si>
  <si>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</si>
  <si>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</si>
  <si>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</si>
  <si>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</si>
  <si>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</si>
  <si>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</si>
  <si>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</si>
  <si>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</si>
  <si>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</si>
  <si>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</si>
  <si>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</si>
  <si>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</si>
  <si>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</si>
  <si>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</si>
  <si>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</si>
  <si>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</si>
  <si>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</si>
  <si>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</si>
  <si>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</si>
  <si>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</si>
  <si>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</si>
  <si>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</si>
  <si>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</si>
  <si>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</si>
  <si>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</si>
  <si>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</si>
  <si>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</si>
  <si>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</si>
  <si>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</si>
  <si>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</si>
  <si>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</si>
  <si>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</si>
  <si>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</si>
  <si>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</si>
  <si>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</si>
  <si>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</si>
  <si>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</si>
  <si>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</si>
  <si>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</si>
  <si>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</si>
  <si>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</si>
  <si>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</si>
  <si>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</si>
  <si>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</si>
  <si>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</si>
  <si>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</si>
  <si>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</si>
  <si>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</si>
  <si>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</si>
  <si>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</si>
  <si>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</si>
  <si>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</si>
  <si>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</si>
  <si>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</si>
  <si>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</si>
  <si>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</si>
  <si>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</si>
  <si>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</si>
  <si>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</si>
  <si>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</si>
  <si>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</si>
  <si>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</si>
  <si>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</si>
  <si>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</si>
  <si>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</si>
  <si>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</si>
  <si>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</si>
  <si>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</si>
  <si>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</si>
  <si>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</si>
  <si>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</si>
  <si>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</si>
  <si>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</si>
  <si>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</si>
  <si>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</si>
  <si>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</si>
  <si>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</si>
  <si>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</si>
  <si>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</si>
  <si>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</si>
  <si>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</si>
  <si>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</si>
  <si>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</si>
  <si>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</si>
  <si>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</si>
  <si>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</si>
  <si>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</si>
  <si>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</si>
  <si>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</si>
  <si>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</si>
  <si>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</si>
  <si>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</si>
  <si>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</si>
  <si>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</si>
  <si>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</si>
  <si>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</si>
  <si>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</si>
  <si>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</si>
  <si>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</si>
  <si>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</si>
  <si>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</si>
  <si>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</si>
  <si>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</si>
  <si>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</si>
  <si>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</si>
  <si>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</si>
  <si>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</si>
  <si>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</si>
  <si>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</si>
  <si>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</si>
  <si>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</si>
  <si>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</si>
  <si>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</si>
  <si>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</si>
  <si>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</si>
  <si>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</si>
  <si>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</si>
  <si>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</si>
  <si>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</si>
  <si>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</si>
  <si>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</si>
  <si>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</si>
  <si>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</si>
  <si>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</si>
  <si>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</si>
  <si>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</si>
  <si>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</si>
  <si>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</si>
  <si>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</si>
  <si>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</si>
  <si>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</si>
  <si>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</si>
  <si>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</si>
  <si>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</si>
  <si>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</si>
  <si>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</si>
  <si>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</si>
  <si>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</si>
  <si>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</si>
  <si>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</si>
  <si>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</si>
  <si>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</si>
  <si>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</si>
  <si>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</si>
  <si>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</si>
  <si>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</si>
  <si>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</si>
  <si>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</si>
  <si>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</si>
  <si>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</si>
  <si>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</si>
  <si>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</si>
  <si>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</si>
  <si>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</si>
  <si>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</si>
  <si>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</si>
  <si>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</si>
  <si>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</si>
  <si>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</si>
  <si>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</si>
  <si>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</si>
  <si>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</si>
  <si>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</si>
  <si>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</si>
  <si>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</si>
  <si>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</si>
  <si>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</si>
  <si>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</si>
  <si>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</si>
  <si>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</si>
  <si>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</si>
  <si>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</si>
  <si>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</si>
  <si>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</si>
  <si>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</si>
  <si>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</si>
  <si>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</si>
  <si>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</si>
  <si>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</si>
  <si>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</si>
  <si>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</si>
  <si>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</si>
  <si>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</si>
  <si>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</si>
  <si>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</si>
  <si>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</si>
  <si>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</si>
  <si>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</si>
  <si>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</si>
  <si>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</si>
  <si>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</si>
  <si>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</si>
  <si>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</si>
  <si>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</si>
  <si>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</si>
  <si>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</si>
  <si>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</si>
  <si>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</si>
  <si>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</si>
  <si>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</si>
  <si>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</si>
  <si>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</si>
  <si>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</si>
  <si>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</si>
  <si>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</si>
  <si>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</si>
  <si>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</si>
  <si>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</si>
  <si>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</si>
  <si>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</si>
  <si>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</si>
  <si>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</si>
  <si>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</si>
  <si>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</si>
  <si>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</si>
  <si>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</si>
  <si>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</si>
  <si>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</si>
  <si>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</si>
  <si>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</si>
  <si>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</si>
  <si>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</si>
  <si>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</si>
  <si>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</si>
  <si>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</si>
  <si>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</si>
  <si>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</si>
  <si>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</si>
  <si>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</si>
  <si>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</si>
  <si>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</si>
  <si>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</si>
  <si>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</si>
  <si>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</si>
  <si>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</si>
  <si>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</si>
  <si>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</si>
  <si>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</si>
  <si>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</si>
  <si>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</si>
  <si>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</si>
  <si>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</si>
  <si>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</si>
  <si>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</si>
  <si>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</si>
  <si>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</si>
  <si>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</si>
  <si>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</si>
  <si>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</si>
  <si>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</si>
  <si>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</si>
  <si>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</si>
  <si>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</si>
  <si>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</si>
  <si>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</si>
  <si>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</si>
  <si>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</si>
  <si>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</si>
  <si>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</si>
  <si>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</si>
  <si>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</si>
  <si>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</si>
  <si>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</si>
  <si>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</si>
  <si>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</si>
  <si>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</si>
  <si>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</si>
  <si>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</si>
  <si>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</si>
  <si>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</si>
  <si>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</si>
  <si>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</si>
  <si>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</si>
  <si>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</si>
  <si>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</si>
  <si>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</si>
  <si>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</si>
  <si>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</si>
  <si>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</si>
  <si>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</si>
  <si>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</si>
  <si>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</si>
  <si>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</si>
  <si>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</si>
  <si>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</si>
  <si>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</si>
  <si>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</si>
  <si>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</si>
  <si>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</si>
  <si>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</si>
  <si>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</si>
  <si>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</si>
  <si>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</si>
  <si>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</si>
  <si>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</si>
  <si>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</si>
  <si>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</si>
  <si>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</si>
  <si>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</si>
  <si>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</si>
  <si>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</si>
  <si>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</si>
  <si>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</si>
  <si>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</si>
  <si>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</si>
  <si>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</si>
  <si>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</si>
  <si>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</si>
  <si>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</si>
  <si>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</si>
  <si>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</si>
  <si>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</si>
  <si>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</si>
  <si>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</si>
  <si>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</si>
  <si>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</si>
  <si>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</si>
  <si>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</si>
  <si>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</si>
  <si>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</si>
  <si>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</si>
  <si>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</si>
  <si>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</si>
  <si>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</si>
  <si>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</si>
  <si>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</si>
  <si>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</si>
  <si>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</si>
  <si>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</si>
  <si>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</si>
  <si>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</si>
  <si>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</si>
  <si>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</si>
  <si>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</si>
  <si>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</si>
  <si>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</si>
  <si>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</si>
  <si>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</si>
  <si>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</si>
  <si>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</si>
  <si>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</si>
  <si>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</si>
  <si>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</si>
  <si>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</si>
  <si>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</si>
  <si>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</si>
  <si>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</si>
  <si>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</si>
  <si>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</si>
  <si>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</si>
  <si>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</si>
  <si>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</si>
  <si>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</si>
  <si>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</si>
  <si>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</si>
  <si>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</si>
  <si>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</si>
  <si>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</si>
  <si>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</si>
  <si>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</si>
  <si>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</si>
  <si>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</si>
  <si>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</si>
  <si>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</si>
  <si>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</si>
  <si>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</si>
  <si>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</si>
  <si>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</si>
  <si>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</si>
  <si>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</si>
  <si>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</si>
  <si>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</si>
  <si>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</si>
  <si>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</si>
  <si>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</si>
  <si>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</si>
  <si>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</si>
  <si>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</si>
  <si>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</si>
  <si>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</si>
  <si>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</si>
  <si>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</si>
  <si>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</si>
  <si>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</si>
  <si>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</si>
  <si>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</si>
  <si>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</si>
  <si>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</si>
  <si>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</si>
  <si>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</si>
  <si>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</si>
  <si>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</si>
  <si>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</si>
  <si>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</si>
  <si>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</si>
  <si>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</si>
  <si>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</si>
  <si>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</si>
  <si>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</si>
  <si>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</si>
  <si>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</si>
  <si>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</si>
  <si>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</si>
  <si>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</si>
  <si>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</si>
  <si>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</si>
  <si>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</si>
  <si>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</si>
  <si>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</si>
  <si>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</si>
  <si>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</si>
  <si>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</si>
  <si>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</si>
  <si>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</si>
  <si>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</si>
  <si>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</si>
  <si>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</si>
  <si>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</si>
  <si>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</si>
  <si>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</si>
  <si>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</si>
  <si>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</si>
  <si>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</si>
  <si>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</si>
  <si>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</si>
  <si>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</si>
  <si>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</si>
  <si>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</si>
  <si>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</si>
  <si>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</si>
  <si>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</si>
  <si>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</si>
  <si>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</si>
  <si>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</si>
  <si>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</si>
  <si>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</si>
  <si>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</si>
  <si>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</si>
  <si>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</si>
  <si>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</si>
  <si>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</si>
  <si>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</si>
  <si>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</si>
  <si>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</si>
  <si>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</si>
  <si>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</si>
  <si>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</si>
  <si>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</si>
  <si>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</si>
  <si>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</si>
  <si>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</si>
  <si>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</si>
  <si>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</si>
  <si>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</si>
  <si>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</si>
  <si>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</si>
  <si>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</si>
  <si>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</si>
  <si>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</si>
  <si>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</si>
  <si>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</si>
  <si>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</si>
  <si>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</si>
  <si>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</si>
  <si>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</si>
  <si>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</si>
  <si>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</si>
  <si>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</si>
  <si>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</si>
  <si>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</si>
  <si>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</si>
  <si>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</si>
  <si>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</si>
  <si>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</si>
  <si>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</si>
  <si>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</si>
  <si>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</si>
  <si>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</si>
  <si>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</si>
  <si>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</si>
  <si>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</si>
  <si>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</si>
  <si>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</si>
  <si>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</si>
  <si>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</si>
  <si>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</si>
  <si>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</si>
  <si>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</si>
  <si>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</si>
  <si>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</si>
  <si>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</si>
  <si>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</si>
  <si>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</si>
  <si>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</si>
  <si>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</si>
  <si>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</si>
  <si>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</si>
  <si>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</si>
  <si>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</si>
  <si>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</si>
  <si>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</si>
  <si>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</si>
  <si>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</si>
  <si>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</si>
  <si>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</si>
  <si>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</si>
  <si>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</si>
  <si>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</si>
  <si>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</si>
  <si>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</si>
  <si>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</si>
  <si>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</si>
  <si>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</si>
  <si>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</si>
  <si>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</si>
  <si>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</si>
  <si>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</si>
  <si>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</si>
  <si>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</si>
  <si>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</si>
  <si>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</si>
  <si>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</si>
  <si>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</si>
  <si>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</si>
  <si>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</si>
  <si>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</si>
  <si>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</si>
  <si>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</si>
  <si>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</si>
  <si>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</si>
  <si>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</si>
  <si>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</si>
  <si>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</si>
  <si>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</si>
  <si>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</si>
  <si>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</si>
  <si>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</si>
  <si>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</si>
  <si>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</si>
  <si>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</si>
  <si>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</si>
  <si>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</si>
  <si>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</si>
  <si>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</si>
  <si>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</si>
  <si>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</si>
  <si>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</si>
  <si>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</si>
  <si>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</si>
  <si>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</si>
  <si>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</si>
  <si>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</si>
  <si>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</si>
  <si>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</si>
  <si>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</si>
  <si>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</si>
  <si>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</si>
  <si>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</si>
  <si>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</si>
  <si>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</si>
  <si>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</si>
  <si>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</si>
  <si>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</si>
  <si>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</si>
  <si>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</si>
  <si>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</si>
  <si>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</si>
  <si>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</si>
  <si>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</si>
  <si>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</si>
  <si>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</si>
  <si>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</si>
  <si>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</si>
  <si>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</si>
  <si>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</si>
  <si>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</si>
  <si>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</si>
  <si>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</si>
  <si>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</si>
  <si>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</si>
  <si>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</si>
  <si>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</si>
  <si>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</si>
  <si>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</si>
  <si>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</si>
  <si>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</si>
  <si>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</si>
  <si>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</si>
  <si>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</si>
  <si>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</si>
  <si>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</si>
  <si>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</si>
  <si>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</si>
  <si>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</si>
  <si>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</si>
  <si>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</si>
  <si>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</si>
  <si>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</si>
  <si>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</si>
  <si>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</si>
  <si>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</si>
  <si>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</si>
  <si>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</si>
  <si>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</si>
  <si>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</si>
  <si>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</si>
  <si>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</si>
  <si>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</si>
  <si>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</si>
  <si>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</si>
  <si>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</si>
  <si>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</si>
  <si>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</si>
  <si>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</si>
  <si>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</si>
  <si>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</si>
  <si>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</si>
  <si>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</si>
  <si>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</si>
  <si>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</si>
  <si>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</si>
  <si>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</si>
  <si>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</si>
  <si>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</si>
  <si>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</si>
  <si>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</si>
  <si>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</si>
  <si>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</si>
  <si>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</si>
  <si>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</si>
  <si>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</si>
  <si>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</si>
  <si>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</si>
  <si>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</si>
  <si>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</si>
  <si>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</si>
  <si>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</si>
  <si>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</si>
  <si>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</si>
  <si>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</si>
  <si>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</si>
  <si>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</si>
  <si>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</si>
  <si>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</si>
  <si>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</si>
  <si>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</si>
  <si>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</si>
  <si>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</si>
  <si>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</si>
  <si>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</si>
  <si>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</si>
  <si>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</si>
  <si>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</si>
  <si>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</si>
  <si>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</si>
  <si>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</si>
  <si>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</si>
  <si>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</si>
  <si>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</si>
  <si>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</si>
  <si>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</si>
  <si>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</si>
  <si>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</si>
  <si>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</si>
  <si>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</si>
  <si>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</si>
  <si>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</si>
  <si>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</si>
  <si>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</si>
  <si>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</si>
  <si>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</si>
  <si>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</si>
  <si>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</si>
  <si>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</si>
  <si>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</si>
  <si>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</si>
  <si>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</si>
  <si>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</si>
  <si>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</si>
  <si>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</si>
  <si>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</si>
  <si>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</si>
  <si>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</si>
  <si>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</si>
  <si>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</si>
  <si>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</si>
  <si>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</si>
  <si>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</si>
  <si>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</si>
  <si>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</si>
  <si>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</si>
  <si>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</si>
  <si>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</si>
  <si>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</si>
  <si>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</si>
  <si>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</si>
  <si>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</si>
  <si>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</si>
  <si>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</si>
  <si>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</si>
  <si>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</si>
  <si>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</si>
  <si>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</si>
  <si>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</si>
  <si>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</si>
  <si>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</si>
  <si>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</si>
  <si>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</si>
  <si>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</si>
  <si>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</si>
  <si>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</si>
  <si>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</si>
  <si>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</si>
  <si>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</si>
  <si>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</si>
  <si>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</si>
  <si>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</si>
  <si>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</si>
  <si>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</si>
  <si>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</si>
  <si>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</si>
  <si>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</si>
  <si>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</si>
  <si>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</si>
  <si>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</si>
  <si>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</si>
  <si>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</si>
  <si>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</si>
  <si>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</si>
  <si>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</si>
  <si>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</si>
  <si>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</si>
  <si>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</si>
  <si>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</si>
  <si>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</si>
  <si>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</si>
  <si>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</si>
  <si>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</si>
  <si>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</si>
  <si>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</si>
  <si>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</si>
  <si>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</si>
  <si>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</si>
  <si>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</si>
  <si>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</si>
  <si>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</si>
  <si>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</si>
  <si>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</si>
  <si>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</si>
  <si>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</si>
  <si>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</si>
  <si>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</si>
  <si>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</si>
  <si>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</si>
  <si>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</si>
  <si>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</si>
  <si>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</si>
  <si>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</si>
  <si>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</si>
  <si>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</si>
  <si>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</si>
  <si>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</si>
  <si>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</si>
  <si>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</si>
  <si>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</si>
  <si>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</si>
  <si>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</si>
  <si>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</si>
  <si>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</si>
  <si>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</si>
  <si>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</si>
  <si>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</si>
  <si>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</si>
  <si>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</si>
  <si>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</si>
  <si>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</si>
  <si>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</si>
  <si>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</si>
  <si>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</si>
  <si>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</si>
  <si>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</si>
  <si>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</si>
  <si>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</si>
  <si>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</si>
  <si>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</si>
  <si>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</si>
  <si>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</si>
  <si>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</si>
  <si>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</si>
  <si>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</si>
  <si>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</si>
  <si>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</si>
  <si>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</si>
  <si>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</si>
  <si>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</si>
  <si>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</si>
  <si>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</si>
  <si>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</si>
  <si>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</si>
  <si>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</si>
  <si>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</si>
  <si>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</si>
  <si>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</si>
  <si>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</si>
  <si>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</si>
  <si>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</si>
  <si>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</si>
  <si>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</si>
  <si>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</si>
  <si>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</si>
  <si>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</si>
  <si>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</si>
  <si>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</si>
  <si>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</si>
  <si>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</si>
  <si>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</si>
  <si>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</si>
  <si>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</si>
  <si>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</si>
  <si>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</si>
  <si>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</si>
  <si>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</si>
  <si>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</si>
  <si>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</si>
  <si>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</si>
  <si>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</si>
  <si>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</si>
  <si>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</si>
  <si>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</si>
  <si>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</si>
  <si>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</si>
  <si>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</si>
  <si>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</si>
  <si>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</si>
  <si>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</si>
  <si>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</si>
  <si>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</si>
  <si>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</si>
  <si>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</si>
  <si>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</si>
  <si>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</si>
  <si>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</si>
  <si>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</si>
  <si>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</si>
  <si>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</si>
  <si>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</si>
  <si>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</si>
  <si>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</si>
  <si>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</si>
  <si>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</si>
  <si>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</si>
  <si>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</si>
  <si>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</si>
  <si>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</si>
  <si>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</si>
  <si>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</si>
  <si>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</si>
  <si>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</si>
  <si>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</si>
  <si>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</si>
  <si>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</si>
  <si>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</si>
  <si>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</si>
  <si>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</si>
  <si>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</si>
  <si>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</si>
  <si>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</si>
  <si>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</si>
  <si>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</si>
  <si>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</si>
  <si>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</si>
  <si>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</si>
  <si>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</si>
  <si>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</si>
  <si>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</si>
  <si>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</si>
  <si>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</si>
  <si>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</si>
  <si>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</si>
  <si>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</si>
  <si>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</si>
  <si>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</si>
  <si>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</si>
  <si>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</si>
  <si>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</si>
  <si>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</si>
  <si>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</si>
  <si>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</si>
  <si>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</si>
  <si>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</si>
  <si>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</si>
  <si>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</si>
  <si>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</si>
  <si>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</si>
  <si>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</si>
  <si>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</si>
  <si>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</si>
  <si>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</si>
  <si>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</si>
  <si>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</si>
  <si>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</si>
  <si>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</si>
  <si>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</si>
  <si>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</si>
  <si>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</si>
  <si>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</si>
  <si>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</si>
  <si>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</si>
  <si>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</si>
  <si>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</si>
  <si>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</si>
  <si>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</si>
  <si>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</si>
  <si>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</si>
  <si>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</si>
  <si>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</si>
  <si>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</si>
  <si>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</si>
  <si>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</si>
  <si>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</si>
  <si>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</si>
  <si>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</si>
  <si>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</si>
  <si>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</si>
  <si>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</si>
  <si>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</si>
  <si>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</si>
  <si>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</si>
  <si>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</si>
  <si>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</si>
  <si>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</si>
  <si>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</si>
  <si>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</si>
  <si>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</si>
  <si>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</si>
  <si>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</si>
  <si>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</si>
  <si>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</si>
  <si>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</si>
  <si>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</si>
  <si>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</si>
  <si>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</si>
  <si>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</si>
  <si>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</si>
  <si>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</si>
  <si>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</si>
  <si>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</si>
  <si>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</si>
  <si>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</si>
  <si>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</si>
  <si>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</si>
  <si>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</si>
  <si>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</si>
  <si>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</si>
  <si>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</si>
  <si>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</si>
  <si>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</si>
  <si>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</si>
  <si>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</si>
  <si>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</si>
  <si>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</si>
  <si>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</si>
  <si>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</si>
  <si>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</si>
  <si>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</si>
  <si>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</si>
  <si>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</si>
  <si>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</si>
  <si>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</si>
  <si>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</si>
  <si>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</si>
  <si>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</si>
  <si>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</si>
  <si>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</si>
  <si>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</si>
  <si>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</si>
  <si>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</si>
  <si>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</si>
  <si>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</si>
  <si>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</si>
  <si>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</si>
  <si>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</si>
  <si>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</si>
  <si>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</si>
  <si>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</si>
  <si>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</si>
  <si>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</si>
  <si>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</si>
  <si>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</si>
  <si>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</si>
  <si>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</si>
  <si>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</si>
  <si>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</si>
  <si>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</si>
  <si>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</si>
  <si>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</si>
  <si>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</si>
  <si>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</si>
  <si>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</si>
  <si>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</si>
  <si>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</si>
  <si>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</si>
  <si>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</si>
  <si>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</si>
  <si>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</si>
  <si>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</si>
  <si>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</si>
  <si>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</si>
  <si>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</si>
  <si>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</si>
  <si>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</si>
  <si>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</si>
  <si>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</si>
  <si>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</si>
  <si>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</si>
  <si>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</si>
  <si>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</si>
  <si>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</si>
  <si>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</si>
  <si>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</si>
  <si>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</si>
  <si>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</si>
  <si>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</si>
  <si>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</si>
  <si>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</si>
  <si>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</si>
  <si>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</si>
  <si>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</si>
  <si>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</si>
  <si>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</si>
  <si>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</si>
  <si>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</si>
  <si>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</si>
  <si>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</si>
  <si>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</si>
  <si>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</si>
  <si>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</si>
  <si>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</si>
  <si>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</si>
  <si>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</si>
  <si>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</si>
  <si>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</si>
  <si>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</si>
  <si>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</si>
  <si>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</si>
  <si>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</si>
  <si>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</si>
  <si>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</si>
  <si>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</si>
  <si>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</si>
  <si>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</si>
  <si>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</si>
  <si>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</si>
  <si>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</si>
  <si>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</si>
  <si>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</si>
  <si>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</si>
  <si>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</si>
  <si>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</si>
  <si>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</si>
  <si>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</si>
  <si>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</si>
  <si>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</si>
  <si>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</si>
  <si>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</si>
  <si>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</si>
  <si>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</si>
  <si>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</si>
  <si>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</si>
  <si>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</si>
  <si>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</si>
  <si>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</si>
  <si>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</si>
  <si>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</si>
  <si>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</si>
  <si>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</si>
  <si>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</si>
  <si>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</si>
  <si>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</si>
  <si>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</si>
  <si>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</si>
  <si>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</si>
  <si>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</si>
  <si>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</si>
  <si>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</si>
  <si>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</si>
  <si>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</si>
  <si>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</si>
  <si>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</si>
  <si>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</si>
  <si>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</si>
  <si>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</si>
  <si>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</si>
  <si>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</si>
  <si>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</si>
  <si>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</si>
  <si>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</si>
  <si>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</si>
  <si>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</si>
  <si>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</si>
  <si>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</si>
  <si>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</si>
  <si>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</si>
  <si>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</si>
  <si>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</si>
  <si>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</si>
  <si>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</si>
  <si>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</si>
  <si>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</si>
  <si>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</si>
  <si>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</si>
  <si>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</si>
  <si>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</si>
  <si>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</si>
  <si>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</si>
  <si>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</si>
  <si>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</si>
  <si>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</si>
  <si>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</si>
  <si>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</si>
  <si>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</si>
  <si>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</si>
  <si>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</si>
  <si>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</si>
  <si>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</si>
  <si>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</si>
  <si>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</si>
  <si>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</si>
  <si>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</si>
  <si>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</si>
  <si>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</si>
  <si>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</si>
  <si>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</si>
  <si>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</si>
  <si>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</si>
  <si>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</si>
  <si>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</si>
  <si>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</si>
  <si>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</si>
  <si>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</si>
  <si>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</si>
  <si>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</si>
  <si>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</si>
  <si>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</si>
  <si>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</si>
  <si>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</si>
  <si>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</si>
  <si>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</si>
  <si>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</si>
  <si>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</si>
  <si>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</si>
  <si>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</si>
  <si>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</si>
  <si>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</si>
  <si>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</si>
  <si>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</si>
  <si>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</si>
  <si>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</si>
  <si>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</si>
  <si>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</si>
  <si>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</si>
  <si>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</si>
  <si>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</si>
  <si>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</si>
  <si>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</si>
  <si>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</si>
  <si>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</si>
  <si>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</si>
  <si>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</si>
  <si>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</si>
  <si>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</si>
  <si>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</si>
  <si>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</si>
  <si>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</si>
  <si>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</si>
  <si>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</si>
  <si>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</si>
  <si>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</si>
  <si>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</si>
  <si>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</si>
  <si>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</si>
  <si>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</si>
  <si>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</si>
  <si>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</si>
  <si>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</si>
  <si>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</si>
  <si>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</si>
  <si>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</si>
  <si>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</si>
  <si>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</si>
  <si>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</si>
  <si>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</si>
  <si>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</si>
  <si>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</si>
  <si>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</si>
  <si>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</si>
  <si>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</si>
  <si>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</si>
  <si>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</si>
  <si>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</si>
  <si>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</si>
  <si>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</si>
  <si>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</si>
  <si>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</si>
  <si>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</si>
  <si>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</si>
  <si>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</si>
  <si>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</si>
  <si>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</si>
  <si>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</si>
  <si>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</si>
  <si>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</si>
  <si>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</si>
  <si>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</si>
  <si>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</si>
  <si>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</si>
  <si>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</si>
  <si>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</si>
  <si>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</si>
  <si>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</si>
  <si>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</si>
  <si>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</si>
  <si>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</si>
  <si>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</si>
  <si>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</si>
  <si>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</si>
  <si>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</si>
  <si>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</si>
  <si>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</si>
  <si>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</si>
  <si>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</si>
  <si>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</si>
  <si>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</si>
  <si>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</si>
  <si>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</si>
  <si>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</si>
  <si>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</si>
  <si>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</si>
  <si>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</si>
  <si>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</si>
  <si>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</si>
  <si>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</si>
  <si>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</si>
  <si>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</si>
  <si>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</si>
  <si>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</si>
  <si>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</si>
  <si>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</si>
  <si>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</si>
  <si>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</si>
  <si>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</si>
  <si>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</si>
  <si>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</si>
  <si>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</si>
  <si>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</si>
  <si>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</si>
  <si>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</si>
  <si>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</si>
  <si>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</si>
  <si>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</si>
  <si>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</si>
  <si>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</si>
  <si>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</si>
  <si>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</si>
  <si>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</si>
  <si>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</si>
  <si>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</si>
  <si>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</si>
  <si>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</si>
  <si>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</si>
  <si>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</si>
  <si>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</si>
  <si>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</si>
  <si>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</si>
  <si>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</si>
  <si>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</si>
  <si>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</si>
  <si>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</si>
  <si>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</si>
  <si>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</si>
  <si>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</si>
  <si>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</si>
  <si>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</si>
  <si>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</si>
  <si>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</si>
  <si>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</si>
  <si>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</si>
  <si>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</si>
  <si>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</si>
  <si>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</si>
  <si>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</si>
  <si>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</si>
  <si>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</si>
  <si>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</si>
  <si>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</si>
  <si>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</si>
  <si>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</si>
  <si>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</si>
  <si>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</si>
  <si>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</si>
  <si>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</si>
  <si>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</si>
  <si>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</si>
  <si>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</si>
  <si>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</si>
  <si>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</si>
  <si>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</si>
  <si>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</si>
  <si>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</si>
  <si>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</si>
  <si>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</si>
  <si>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</si>
  <si>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</si>
  <si>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</si>
  <si>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</si>
  <si>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</si>
  <si>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</si>
  <si>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</si>
  <si>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</si>
  <si>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</si>
  <si>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</si>
  <si>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</si>
  <si>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</si>
  <si>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</si>
  <si>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</si>
  <si>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</si>
  <si>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</si>
  <si>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</si>
  <si>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</si>
  <si>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</si>
  <si>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</si>
  <si>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</si>
  <si>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</si>
  <si>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</si>
  <si>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</si>
  <si>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</si>
  <si>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</si>
  <si>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</si>
  <si>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</si>
  <si>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</si>
  <si>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</si>
  <si>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</si>
  <si>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</si>
  <si>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</si>
  <si>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</si>
  <si>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</si>
  <si>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</si>
  <si>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</si>
  <si>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</si>
  <si>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</si>
  <si>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</si>
  <si>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</si>
  <si>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</si>
  <si>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</si>
  <si>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</si>
  <si>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</si>
  <si>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</si>
  <si>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</si>
  <si>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</si>
  <si>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</si>
  <si>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</si>
  <si>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</si>
  <si>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</si>
  <si>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</si>
  <si>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</si>
  <si>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</si>
  <si>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</si>
  <si>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</si>
  <si>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</si>
  <si>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</si>
  <si>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</si>
  <si>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</si>
  <si>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</si>
  <si>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</si>
  <si>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</si>
  <si>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</si>
  <si>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</si>
  <si>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</si>
  <si>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</si>
  <si>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</si>
  <si>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</si>
  <si>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</si>
  <si>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</si>
  <si>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</si>
  <si>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</si>
  <si>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</si>
  <si>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</si>
  <si>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</si>
  <si>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</si>
  <si>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</si>
  <si>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</si>
  <si>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</si>
  <si>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</si>
  <si>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</si>
  <si>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</si>
  <si>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</si>
  <si>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</si>
  <si>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</si>
  <si>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</si>
  <si>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</si>
  <si>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</si>
  <si>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</si>
  <si>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</si>
  <si>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</si>
  <si>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</si>
  <si>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</si>
  <si>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</si>
  <si>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</si>
  <si>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</si>
  <si>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</si>
  <si>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</si>
  <si>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</si>
  <si>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</si>
  <si>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</si>
  <si>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</si>
  <si>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</si>
  <si>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</si>
  <si>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</si>
  <si>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</si>
  <si>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</si>
  <si>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</si>
  <si>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</si>
  <si>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</si>
  <si>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</si>
  <si>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</si>
  <si>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</si>
  <si>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</si>
  <si>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</si>
  <si>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</si>
  <si>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</si>
  <si>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</si>
  <si>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</si>
  <si>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</si>
  <si>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</si>
  <si>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</si>
  <si>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</si>
  <si>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</si>
  <si>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</si>
  <si>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</si>
  <si>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</si>
  <si>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</si>
  <si>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</si>
  <si>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</si>
  <si>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</si>
  <si>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</si>
  <si>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</si>
  <si>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</si>
  <si>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</si>
  <si>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</si>
  <si>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</si>
  <si>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</si>
  <si>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</si>
  <si>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</si>
  <si>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</si>
  <si>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</si>
  <si>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</si>
  <si>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</si>
  <si>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</si>
  <si>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</si>
  <si>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</si>
  <si>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</si>
  <si>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</si>
  <si>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</si>
  <si>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</si>
  <si>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</si>
  <si>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</si>
  <si>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</si>
  <si>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</si>
  <si>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</si>
  <si>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</si>
  <si>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</si>
  <si>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</si>
  <si>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</si>
  <si>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</si>
  <si>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</si>
  <si>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</si>
  <si>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</si>
  <si>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</si>
  <si>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</si>
  <si>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</si>
  <si>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</si>
  <si>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</si>
  <si>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</si>
  <si>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</si>
  <si>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</si>
  <si>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</si>
  <si>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</si>
  <si>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</si>
  <si>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</si>
  <si>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</si>
  <si>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</si>
  <si>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</si>
  <si>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</si>
  <si>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</si>
  <si>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</si>
  <si>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</si>
  <si>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</si>
  <si>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</si>
  <si>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</si>
  <si>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</si>
  <si>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</si>
  <si>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</si>
  <si>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</si>
  <si>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</si>
  <si>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</si>
  <si>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</si>
  <si>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</si>
  <si>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</si>
  <si>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</si>
  <si>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</si>
  <si>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</si>
  <si>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</si>
  <si>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</si>
  <si>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</si>
  <si>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</si>
  <si>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</si>
  <si>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</si>
  <si>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</si>
  <si>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</si>
  <si>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</si>
  <si>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</si>
  <si>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</si>
  <si>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</si>
  <si>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</si>
  <si>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</si>
  <si>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</si>
  <si>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</si>
  <si>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</si>
  <si>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</si>
  <si>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</si>
  <si>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</si>
  <si>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</si>
  <si>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</si>
  <si>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</si>
  <si>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</si>
  <si>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</si>
  <si>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</si>
  <si>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</si>
  <si>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</si>
  <si>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</si>
  <si>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</si>
  <si>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</si>
  <si>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</si>
  <si>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</si>
  <si>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</si>
  <si>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</si>
  <si>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</si>
  <si>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</si>
  <si>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</si>
  <si>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</si>
  <si>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</si>
  <si>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</si>
  <si>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</si>
  <si>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</si>
  <si>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</si>
  <si>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</si>
  <si>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</si>
  <si>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</si>
  <si>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</si>
  <si>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</si>
  <si>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</si>
  <si>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</si>
  <si>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</si>
  <si>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</si>
  <si>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</si>
  <si>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</si>
  <si>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</si>
  <si>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</si>
  <si>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</si>
  <si>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</si>
  <si>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</si>
  <si>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</si>
  <si>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</si>
  <si>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</si>
  <si>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</si>
  <si>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</si>
  <si>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</si>
  <si>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</si>
  <si>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</si>
  <si>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</si>
  <si>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</si>
  <si>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</si>
  <si>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</si>
  <si>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</si>
  <si>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</si>
  <si>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</si>
  <si>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</si>
  <si>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</si>
  <si>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</si>
  <si>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</si>
  <si>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</si>
  <si>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</si>
  <si>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</si>
  <si>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</si>
  <si>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</si>
  <si>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</si>
  <si>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</si>
  <si>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</si>
  <si>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</si>
  <si>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</si>
  <si>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</si>
  <si>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</si>
  <si>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</si>
  <si>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</si>
  <si>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</si>
  <si>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</si>
  <si>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</si>
  <si>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</si>
  <si>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</si>
  <si>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</si>
  <si>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</si>
  <si>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</si>
  <si>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</si>
  <si>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</si>
  <si>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</si>
  <si>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</si>
  <si>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</si>
  <si>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</si>
  <si>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</si>
  <si>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</si>
  <si>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</si>
  <si>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</si>
  <si>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</si>
  <si>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</si>
  <si>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</si>
  <si>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</si>
  <si>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</si>
  <si>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</si>
  <si>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</si>
  <si>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</si>
  <si>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</si>
  <si>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</si>
  <si>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</si>
  <si>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</si>
  <si>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</si>
  <si>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</si>
  <si>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</si>
  <si>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</si>
  <si>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</si>
  <si>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</si>
  <si>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</si>
  <si>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</si>
  <si>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</si>
  <si>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</si>
  <si>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</si>
  <si>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</si>
  <si>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</si>
  <si>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</si>
  <si>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</si>
  <si>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</si>
  <si>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</si>
  <si>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</si>
  <si>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</si>
  <si>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</si>
  <si>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</si>
  <si>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</si>
  <si>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</si>
  <si>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</si>
  <si>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</si>
  <si>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</si>
  <si>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</si>
  <si>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</si>
  <si>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</si>
  <si>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</si>
  <si>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</si>
  <si>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</si>
  <si>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</si>
  <si>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</si>
  <si>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</si>
  <si>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</si>
  <si>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</si>
  <si>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</si>
  <si>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</si>
  <si>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</si>
  <si>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</si>
  <si>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</si>
  <si>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</si>
  <si>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</si>
  <si>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</si>
  <si>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</si>
  <si>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</si>
  <si>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</si>
  <si>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</si>
  <si>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</si>
  <si>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</si>
  <si>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</si>
  <si>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</si>
  <si>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</si>
  <si>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</si>
  <si>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</si>
  <si>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</si>
  <si>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</si>
  <si>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</si>
  <si>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</si>
  <si>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</si>
  <si>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</si>
  <si>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</si>
  <si>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</si>
  <si>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</si>
  <si>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</si>
  <si>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</si>
  <si>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</si>
  <si>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</si>
  <si>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</si>
  <si>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</si>
  <si>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</si>
  <si>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</si>
  <si>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</si>
  <si>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</si>
  <si>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</si>
  <si>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</si>
  <si>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</si>
  <si>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</si>
  <si>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</si>
  <si>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</si>
  <si>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</si>
  <si>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</si>
  <si>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</si>
  <si>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</si>
  <si>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</si>
  <si>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</si>
  <si>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</si>
  <si>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</si>
  <si>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</si>
  <si>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</si>
  <si>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</si>
  <si>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</si>
  <si>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</si>
  <si>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</si>
  <si>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</si>
  <si>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</si>
  <si>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</si>
  <si>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</si>
  <si>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</si>
  <si>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</si>
  <si>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</si>
  <si>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</si>
  <si>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</si>
  <si>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</si>
  <si>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</si>
  <si>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</si>
  <si>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</si>
  <si>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</si>
  <si>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</si>
  <si>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</si>
  <si>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</si>
  <si>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</si>
  <si>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</si>
  <si>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</si>
  <si>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</si>
  <si>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</si>
  <si>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</si>
  <si>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</si>
  <si>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</si>
  <si>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</si>
  <si>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</si>
  <si>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</si>
  <si>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</si>
  <si>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</si>
  <si>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</si>
  <si>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</si>
  <si>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</si>
  <si>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</si>
  <si>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</si>
  <si>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</si>
  <si>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</si>
  <si>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</si>
  <si>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</si>
  <si>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</si>
  <si>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</si>
  <si>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</si>
  <si>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</si>
  <si>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</si>
  <si>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</si>
  <si>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</si>
  <si>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</si>
  <si>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</si>
  <si>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</si>
  <si>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</si>
  <si>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</si>
  <si>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</si>
  <si>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</si>
  <si>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</si>
  <si>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</si>
  <si>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</si>
  <si>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</si>
  <si>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</si>
  <si>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</si>
  <si>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</si>
  <si>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</si>
  <si>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</si>
  <si>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</si>
  <si>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</si>
  <si>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</si>
  <si>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</si>
  <si>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</si>
  <si>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</si>
  <si>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</si>
  <si>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</si>
  <si>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</si>
  <si>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</si>
  <si>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</si>
  <si>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</si>
  <si>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</si>
  <si>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</si>
  <si>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</si>
  <si>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</si>
  <si>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</si>
  <si>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</si>
  <si>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</si>
  <si>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</si>
  <si>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</si>
  <si>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</si>
  <si>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</si>
  <si>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</si>
  <si>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</si>
  <si>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</si>
  <si>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</si>
  <si>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</si>
  <si>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</si>
  <si>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</si>
  <si>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</si>
  <si>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</si>
  <si>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</si>
  <si>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</si>
  <si>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</si>
  <si>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</si>
  <si>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</si>
  <si>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</si>
  <si>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</si>
  <si>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</si>
  <si>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</si>
  <si>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</si>
  <si>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</si>
  <si>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</si>
  <si>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</si>
  <si>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</si>
  <si>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</si>
  <si>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</si>
  <si>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</si>
  <si>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</si>
  <si>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</si>
  <si>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</si>
  <si>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</si>
  <si>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</si>
  <si>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</si>
  <si>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</si>
  <si>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</si>
  <si>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</si>
  <si>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</si>
  <si>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</si>
  <si>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</si>
  <si>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</si>
  <si>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</si>
  <si>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</si>
  <si>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</si>
  <si>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</si>
  <si>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</si>
  <si>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</si>
  <si>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</si>
  <si>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</si>
  <si>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</si>
  <si>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</si>
  <si>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</si>
  <si>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</si>
  <si>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</si>
  <si>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</si>
  <si>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</si>
  <si>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</si>
  <si>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</si>
  <si>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</si>
  <si>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</si>
  <si>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</si>
  <si>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</si>
  <si>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</si>
  <si>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</si>
  <si>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</si>
  <si>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</si>
  <si>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</si>
  <si>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</si>
  <si>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</si>
  <si>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</si>
  <si>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</si>
  <si>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</si>
  <si>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</si>
  <si>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</si>
  <si>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</si>
  <si>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</si>
  <si>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</si>
  <si>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</si>
  <si>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</si>
  <si>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</si>
  <si>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</si>
  <si>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</si>
  <si>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</si>
  <si>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</si>
  <si>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</si>
  <si>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</si>
  <si>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</si>
  <si>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</si>
  <si>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</si>
  <si>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</si>
  <si>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</si>
  <si>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</si>
  <si>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</si>
  <si>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</si>
  <si>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</si>
  <si>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</si>
  <si>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</si>
  <si>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</si>
  <si>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</si>
  <si>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</si>
  <si>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</si>
  <si>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</si>
  <si>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</si>
  <si>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</si>
  <si>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</si>
  <si>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</si>
  <si>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</si>
  <si>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</si>
  <si>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</si>
  <si>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</si>
  <si>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</si>
  <si>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</si>
  <si>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</si>
  <si>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</si>
  <si>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</si>
  <si>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</si>
  <si>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</si>
  <si>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</si>
  <si>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</si>
  <si>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</si>
  <si>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</si>
  <si>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</si>
  <si>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</si>
  <si>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</si>
  <si>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</si>
  <si>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</si>
  <si>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</si>
  <si>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</si>
  <si>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</si>
  <si>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</si>
  <si>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</si>
  <si>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</si>
  <si>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</si>
  <si>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</si>
  <si>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</si>
  <si>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</si>
  <si>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</si>
  <si>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</si>
  <si>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</si>
  <si>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</si>
  <si>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</si>
  <si>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</si>
  <si>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</si>
  <si>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</si>
  <si>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</si>
  <si>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</si>
  <si>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</si>
  <si>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</si>
  <si>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</si>
  <si>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</si>
  <si>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</si>
  <si>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</si>
  <si>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</si>
  <si>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</si>
  <si>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</si>
  <si>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</si>
  <si>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</si>
  <si>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</si>
  <si>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</si>
  <si>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</si>
  <si>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</si>
  <si>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</si>
  <si>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</si>
  <si>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</si>
  <si>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</si>
  <si>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</si>
  <si>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</si>
  <si>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</si>
  <si>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</si>
  <si>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</si>
  <si>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</si>
  <si>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</si>
  <si>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</si>
  <si>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</si>
  <si>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</si>
  <si>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</si>
  <si>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</si>
  <si>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</si>
  <si>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</si>
  <si>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</si>
  <si>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</si>
  <si>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</si>
  <si>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</si>
  <si>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</si>
  <si>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</si>
  <si>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</si>
  <si>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</si>
  <si>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</si>
  <si>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</si>
  <si>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</si>
  <si>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</si>
  <si>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</si>
  <si>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</si>
  <si>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</si>
  <si>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</si>
  <si>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</si>
  <si>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</si>
  <si>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</si>
  <si>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</si>
  <si>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</si>
  <si>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</si>
  <si>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</si>
  <si>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</si>
  <si>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</si>
  <si>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</si>
  <si>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</si>
  <si>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</si>
  <si>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</si>
  <si>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</si>
  <si>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</si>
  <si>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</si>
  <si>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</si>
  <si>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</si>
  <si>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</si>
  <si>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</si>
  <si>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</si>
  <si>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</si>
  <si>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</si>
  <si>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</si>
  <si>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</si>
  <si>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</si>
  <si>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</si>
  <si>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</si>
  <si>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</si>
  <si>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</si>
  <si>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</si>
  <si>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</si>
  <si>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</si>
  <si>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</si>
  <si>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</si>
  <si>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</si>
  <si>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</si>
  <si>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</si>
  <si>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</si>
  <si>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</si>
  <si>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</si>
  <si>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</si>
  <si>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</si>
  <si>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</si>
  <si>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</si>
  <si>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</si>
  <si>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</si>
  <si>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</si>
  <si>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</si>
  <si>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</si>
  <si>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</si>
  <si>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</si>
  <si>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</si>
  <si>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</si>
  <si>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</si>
  <si>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</si>
  <si>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</si>
  <si>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</si>
  <si>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</si>
  <si>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</si>
  <si>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</si>
  <si>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</si>
  <si>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</si>
  <si>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</si>
  <si>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</si>
  <si>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</si>
  <si>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</si>
  <si>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</si>
  <si>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</si>
  <si>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</si>
  <si>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</si>
  <si>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</si>
  <si>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</si>
  <si>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</si>
  <si>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</si>
  <si>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</si>
  <si>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</si>
  <si>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</si>
  <si>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</si>
  <si>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</si>
  <si>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</si>
  <si>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</si>
  <si>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</si>
  <si>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</si>
  <si>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</si>
  <si>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</si>
  <si>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</si>
  <si>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</si>
  <si>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</si>
  <si>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</si>
  <si>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</si>
  <si>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</si>
  <si>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</si>
  <si>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</si>
  <si>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</si>
  <si>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</si>
  <si>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</si>
  <si>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</si>
  <si>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</si>
  <si>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</si>
  <si>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</si>
  <si>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</si>
  <si>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</si>
  <si>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</si>
  <si>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</si>
  <si>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</si>
  <si>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</si>
  <si>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</si>
  <si>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</si>
  <si>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</si>
  <si>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</si>
  <si>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</si>
  <si>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</si>
  <si>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</si>
  <si>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</si>
  <si>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</si>
  <si>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</si>
  <si>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</si>
  <si>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</si>
  <si>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</si>
  <si>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</si>
  <si>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</si>
  <si>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</si>
  <si>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</si>
  <si>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</si>
  <si>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</si>
  <si>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</si>
  <si>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</si>
  <si>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</si>
  <si>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</si>
  <si>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</si>
  <si>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</si>
  <si>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</si>
  <si>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</si>
  <si>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</si>
  <si>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</si>
  <si>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</si>
  <si>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</si>
  <si>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</si>
  <si>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</si>
  <si>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</si>
  <si>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</si>
  <si>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</si>
  <si>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</si>
  <si>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</si>
  <si>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</si>
  <si>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</si>
  <si>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</si>
  <si>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</si>
  <si>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</si>
  <si>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</si>
  <si>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</si>
  <si>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</si>
  <si>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</si>
  <si>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</si>
  <si>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</si>
  <si>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</si>
  <si>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</si>
  <si>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</si>
  <si>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</si>
  <si>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</si>
  <si>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</si>
  <si>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</si>
  <si>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</si>
  <si>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</si>
  <si>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</si>
  <si>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</si>
  <si>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</si>
  <si>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</si>
  <si>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</si>
  <si>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</si>
  <si>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</si>
  <si>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</si>
  <si>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</si>
  <si>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</si>
  <si>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</si>
  <si>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</si>
  <si>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</si>
  <si>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</si>
  <si>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</si>
  <si>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</si>
  <si>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</si>
  <si>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</si>
  <si>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</si>
  <si>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</si>
  <si>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</si>
  <si>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</si>
  <si>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</si>
  <si>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</si>
  <si>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</si>
  <si>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</si>
  <si>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</si>
  <si>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</si>
  <si>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</si>
  <si>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</si>
  <si>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</si>
  <si>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</si>
  <si>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</si>
  <si>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</si>
  <si>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</si>
  <si>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</si>
  <si>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</si>
  <si>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</si>
  <si>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</si>
  <si>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</si>
  <si>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</si>
  <si>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</si>
  <si>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</si>
  <si>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</si>
  <si>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</si>
  <si>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</si>
  <si>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</si>
  <si>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</si>
  <si>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</si>
  <si>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</si>
  <si>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</si>
  <si>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</si>
  <si>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</si>
  <si>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</si>
  <si>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</si>
  <si>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</si>
  <si>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</si>
  <si>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</si>
  <si>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</si>
  <si>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</si>
  <si>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</si>
  <si>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</si>
  <si>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</si>
  <si>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</si>
  <si>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</si>
  <si>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</si>
  <si>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</si>
  <si>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</si>
  <si>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</si>
  <si>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</si>
  <si>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</si>
  <si>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</si>
  <si>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</si>
  <si>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</si>
  <si>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</si>
  <si>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</si>
  <si>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</si>
  <si>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</si>
  <si>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</si>
  <si>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</si>
  <si>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</si>
  <si>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</si>
  <si>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</si>
  <si>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</si>
  <si>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</si>
  <si>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</si>
  <si>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</si>
  <si>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</si>
  <si>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</si>
  <si>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</si>
  <si>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</si>
  <si>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</si>
  <si>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</si>
  <si>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</si>
  <si>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</si>
  <si>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</si>
  <si>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</si>
  <si>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</si>
  <si>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</si>
  <si>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</si>
  <si>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</si>
  <si>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</si>
  <si>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</si>
  <si>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</si>
  <si>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</si>
  <si>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</si>
  <si>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</si>
  <si>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</si>
  <si>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</si>
  <si>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</si>
  <si>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</si>
  <si>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</si>
  <si>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</si>
  <si>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</si>
  <si>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</si>
  <si>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</si>
  <si>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</si>
  <si>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</si>
  <si>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</si>
  <si>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</si>
  <si>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</si>
  <si>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</si>
  <si>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</si>
  <si>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</si>
  <si>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</si>
  <si>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</si>
  <si>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</si>
  <si>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</si>
  <si>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</si>
  <si>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</si>
  <si>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</si>
  <si>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</si>
  <si>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</si>
  <si>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</si>
  <si>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</si>
  <si>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</si>
  <si>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</si>
  <si>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</si>
  <si>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</si>
  <si>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</si>
  <si>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</si>
  <si>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</si>
  <si>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</si>
  <si>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</si>
  <si>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</si>
  <si>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</si>
  <si>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</si>
  <si>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</si>
  <si>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</si>
  <si>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</si>
  <si>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</si>
  <si>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</si>
  <si>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</si>
  <si>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</si>
  <si>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</si>
  <si>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</si>
  <si>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</si>
  <si>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</si>
  <si>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</si>
  <si>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</si>
  <si>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</si>
  <si>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</si>
  <si>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</si>
  <si>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</si>
  <si>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</si>
  <si>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</si>
  <si>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</si>
  <si>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</si>
  <si>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</si>
  <si>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</si>
  <si>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</si>
  <si>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</si>
  <si>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</si>
  <si>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</si>
  <si>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</si>
  <si>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</si>
  <si>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</si>
  <si>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</si>
  <si>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</si>
  <si>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</si>
  <si>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</si>
  <si>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</si>
  <si>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</si>
  <si>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</si>
  <si>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</si>
  <si>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</si>
  <si>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</si>
  <si>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</si>
  <si>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</si>
  <si>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</si>
  <si>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</si>
  <si>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</si>
  <si>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</si>
  <si>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</si>
  <si>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</si>
  <si>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</si>
  <si>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</si>
  <si>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</si>
  <si>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</si>
  <si>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</si>
  <si>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</si>
  <si>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</si>
  <si>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</si>
  <si>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</si>
  <si>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</si>
  <si>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</si>
  <si>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</si>
  <si>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</si>
  <si>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</si>
  <si>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</si>
  <si>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</si>
  <si>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</si>
  <si>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</si>
  <si>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</si>
  <si>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</si>
  <si>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</si>
  <si>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</si>
  <si>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</si>
  <si>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</si>
  <si>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</si>
  <si>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</si>
  <si>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</si>
  <si>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</si>
  <si>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</si>
  <si>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</si>
  <si>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</si>
  <si>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</si>
  <si>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</si>
  <si>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</si>
  <si>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</si>
  <si>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</si>
  <si>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</si>
  <si>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</si>
  <si>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</si>
  <si>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</si>
  <si>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</si>
  <si>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</si>
  <si>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</si>
  <si>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</si>
  <si>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</si>
  <si>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</si>
  <si>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</si>
  <si>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</si>
  <si>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</si>
  <si>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</si>
  <si>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</si>
  <si>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</si>
  <si>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</si>
  <si>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</si>
  <si>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</si>
  <si>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</si>
  <si>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</si>
  <si>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</si>
  <si>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</si>
  <si>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</si>
  <si>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</si>
  <si>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</si>
  <si>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</si>
  <si>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</si>
  <si>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</si>
  <si>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</si>
  <si>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</si>
  <si>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</si>
  <si>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</si>
  <si>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</si>
  <si>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</si>
  <si>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</si>
  <si>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</si>
  <si>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</si>
  <si>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</si>
  <si>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</si>
  <si>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</si>
  <si>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</si>
  <si>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</si>
  <si>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</si>
  <si>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</si>
  <si>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</si>
  <si>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</si>
  <si>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</si>
  <si>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</si>
  <si>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</si>
  <si>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</si>
  <si>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</si>
  <si>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</si>
  <si>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</si>
  <si>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</si>
  <si>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</si>
  <si>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</si>
  <si>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</si>
  <si>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</si>
  <si>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</si>
  <si>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</si>
  <si>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</si>
  <si>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</si>
  <si>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</si>
  <si>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</si>
  <si>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</si>
  <si>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</si>
  <si>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</si>
  <si>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</si>
  <si>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</si>
  <si>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</si>
  <si>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</si>
  <si>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</si>
  <si>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</si>
  <si>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</si>
  <si>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</si>
  <si>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</si>
  <si>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</si>
  <si>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</si>
  <si>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</si>
  <si>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</si>
  <si>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</si>
  <si>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</si>
  <si>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</si>
  <si>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</si>
  <si>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</si>
  <si>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</si>
  <si>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</si>
  <si>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</si>
  <si>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</si>
  <si>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</si>
  <si>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</si>
  <si>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</si>
  <si>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</si>
  <si>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</si>
  <si>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</si>
  <si>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</si>
  <si>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</si>
  <si>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</si>
  <si>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</si>
  <si>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</si>
  <si>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</si>
  <si>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</si>
  <si>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</si>
  <si>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</si>
  <si>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</si>
  <si>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</si>
  <si>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</si>
  <si>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</si>
  <si>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</si>
  <si>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</si>
  <si>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</si>
  <si>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</si>
  <si>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</si>
  <si>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</si>
  <si>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</si>
  <si>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</si>
  <si>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</si>
  <si>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</si>
  <si>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</si>
  <si>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</si>
  <si>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</si>
  <si>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</si>
  <si>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</si>
  <si>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</si>
  <si>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</si>
  <si>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</si>
  <si>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</si>
  <si>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</si>
  <si>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</si>
  <si>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</si>
  <si>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</si>
  <si>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</si>
  <si>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</si>
  <si>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</si>
  <si>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</si>
  <si>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</si>
  <si>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</si>
  <si>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</si>
  <si>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</si>
  <si>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</si>
  <si>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</si>
  <si>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</si>
  <si>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</si>
  <si>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</si>
  <si>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</si>
  <si>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</si>
  <si>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</si>
  <si>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</si>
  <si>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</si>
  <si>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</si>
  <si>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</si>
  <si>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</si>
  <si>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</si>
  <si>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</si>
  <si>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</si>
  <si>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</si>
  <si>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</si>
  <si>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</si>
  <si>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</si>
  <si>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</si>
  <si>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</si>
  <si>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</si>
  <si>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</si>
  <si>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</si>
  <si>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</si>
  <si>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</si>
  <si>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</si>
  <si>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</si>
  <si>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</si>
  <si>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</si>
  <si>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</si>
  <si>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</si>
  <si>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</si>
  <si>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</si>
  <si>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</si>
  <si>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</si>
  <si>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</si>
  <si>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</si>
  <si>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</si>
  <si>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</si>
  <si>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</si>
  <si>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</si>
  <si>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</si>
  <si>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</si>
  <si>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</si>
  <si>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</si>
  <si>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</si>
  <si>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</si>
  <si>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</si>
  <si>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</si>
  <si>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</si>
  <si>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</si>
  <si>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</si>
  <si>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</si>
  <si>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</si>
  <si>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</si>
  <si>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</si>
  <si>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</si>
  <si>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</si>
  <si>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</si>
  <si>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</si>
  <si>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</si>
  <si>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</si>
  <si>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</si>
  <si>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</si>
  <si>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</si>
  <si>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</si>
  <si>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</si>
  <si>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</si>
  <si>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</si>
  <si>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</si>
  <si>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</si>
  <si>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</si>
  <si>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</si>
  <si>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</si>
  <si>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</si>
  <si>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</si>
  <si>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</si>
  <si>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</si>
  <si>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</si>
  <si>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</si>
  <si>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</si>
  <si>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</si>
  <si>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</si>
  <si>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</si>
  <si>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</si>
  <si>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</si>
  <si>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</si>
  <si>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</si>
  <si>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</si>
  <si>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</si>
  <si>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</si>
  <si>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</si>
  <si>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</si>
  <si>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</si>
  <si>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</si>
  <si>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</si>
  <si>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</si>
  <si>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</si>
  <si>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</si>
  <si>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</si>
  <si>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</si>
  <si>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</si>
  <si>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</si>
  <si>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</si>
  <si>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</si>
  <si>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</si>
  <si>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</si>
  <si>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</si>
  <si>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</si>
  <si>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</si>
  <si>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</si>
  <si>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</si>
  <si>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</si>
  <si>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</si>
  <si>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</si>
  <si>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</si>
  <si>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</si>
  <si>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</si>
  <si>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</si>
  <si>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</si>
  <si>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</si>
  <si>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</si>
  <si>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</si>
  <si>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</si>
  <si>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</si>
  <si>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</si>
  <si>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</si>
  <si>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</si>
  <si>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</si>
  <si>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</si>
  <si>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</si>
  <si>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</si>
  <si>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</si>
  <si>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</si>
  <si>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</si>
  <si>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</si>
  <si>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</si>
  <si>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</si>
  <si>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</si>
  <si>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</si>
  <si>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</si>
  <si>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</si>
  <si>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</si>
  <si>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</si>
  <si>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</si>
  <si>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</si>
  <si>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</si>
  <si>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</si>
  <si>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</si>
  <si>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</si>
  <si>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</si>
  <si>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</si>
  <si>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</si>
  <si>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</si>
  <si>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</si>
  <si>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</si>
  <si>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</si>
  <si>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</si>
  <si>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</si>
  <si>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</si>
  <si>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</si>
  <si>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</si>
  <si>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</si>
  <si>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</si>
  <si>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</si>
  <si>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</si>
  <si>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</si>
  <si>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</si>
  <si>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</si>
  <si>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</si>
  <si>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</si>
  <si>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</si>
  <si>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</si>
  <si>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</si>
  <si>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</si>
  <si>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</si>
  <si>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</si>
  <si>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</si>
  <si>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</si>
  <si>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</si>
  <si>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</si>
  <si>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</si>
  <si>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</si>
  <si>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</si>
  <si>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</si>
  <si>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</si>
  <si>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</si>
  <si>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</si>
  <si>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</si>
  <si>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</si>
  <si>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</si>
  <si>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</si>
  <si>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</si>
  <si>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</si>
  <si>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</si>
  <si>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</si>
  <si>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</si>
  <si>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</si>
  <si>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</si>
  <si>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</si>
  <si>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</si>
  <si>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</si>
  <si>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</si>
  <si>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</si>
  <si>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</si>
  <si>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</si>
  <si>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</si>
  <si>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</si>
  <si>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</si>
  <si>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</si>
  <si>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</si>
  <si>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</si>
  <si>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</si>
  <si>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</si>
  <si>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</si>
  <si>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</si>
  <si>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</si>
  <si>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</si>
  <si>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</si>
  <si>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</si>
  <si>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</si>
  <si>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</si>
  <si>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</si>
  <si>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</si>
  <si>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</si>
  <si>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</si>
  <si>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</si>
  <si>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</si>
  <si>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</si>
  <si>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</si>
  <si>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</si>
  <si>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</si>
  <si>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</si>
  <si>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</si>
  <si>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</si>
  <si>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</si>
  <si>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</si>
  <si>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</si>
  <si>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</si>
  <si>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</si>
  <si>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</si>
  <si>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</si>
  <si>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</si>
  <si>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</si>
  <si>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</si>
  <si>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</si>
  <si>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</si>
  <si>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</si>
  <si>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</si>
  <si>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</si>
  <si>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</si>
  <si>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</si>
  <si>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</si>
  <si>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</si>
  <si>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</si>
  <si>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</si>
  <si>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</si>
  <si>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</si>
  <si>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</si>
  <si>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</si>
  <si>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</si>
  <si>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</si>
  <si>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</si>
  <si>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</si>
  <si>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</si>
  <si>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</si>
  <si>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</si>
  <si>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</si>
  <si>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</si>
  <si>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</si>
  <si>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</si>
  <si>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</si>
  <si>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</si>
  <si>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</si>
  <si>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</si>
  <si>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</si>
  <si>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</si>
  <si>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</si>
  <si>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</si>
  <si>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</si>
  <si>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</si>
  <si>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</si>
  <si>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</si>
  <si>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</si>
  <si>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</si>
  <si>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</si>
  <si>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</si>
  <si>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</si>
  <si>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</si>
  <si>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</si>
  <si>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</si>
  <si>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</si>
  <si>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</si>
  <si>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</si>
  <si>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</si>
  <si>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</si>
  <si>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</si>
  <si>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</si>
  <si>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</si>
  <si>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</si>
  <si>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</si>
  <si>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</si>
  <si>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</si>
  <si>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</si>
  <si>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</si>
  <si>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</si>
  <si>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</si>
  <si>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</si>
  <si>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</si>
  <si>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</si>
  <si>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</si>
  <si>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</si>
  <si>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</si>
  <si>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</si>
  <si>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</si>
  <si>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</si>
  <si>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</si>
  <si>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</si>
  <si>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</si>
  <si>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</si>
  <si>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</si>
  <si>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</si>
  <si>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</si>
  <si>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</si>
  <si>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</si>
  <si>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</si>
  <si>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</si>
  <si>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</si>
  <si>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</si>
  <si>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</si>
  <si>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</si>
  <si>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</si>
  <si>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</si>
  <si>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</si>
  <si>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</si>
  <si>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</si>
  <si>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</si>
  <si>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</si>
  <si>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</si>
  <si>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</si>
  <si>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</si>
  <si>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</si>
  <si>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</si>
  <si>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</si>
  <si>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</si>
  <si>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</si>
  <si>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</si>
  <si>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</si>
  <si>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</si>
  <si>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</si>
  <si>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</si>
  <si>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</si>
  <si>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</si>
  <si>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</si>
  <si>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</si>
  <si>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</si>
  <si>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</si>
  <si>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</si>
  <si>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</si>
  <si>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</si>
  <si>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</si>
  <si>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</si>
  <si>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</si>
  <si>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</si>
  <si>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</si>
  <si>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</si>
  <si>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</si>
  <si>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</si>
  <si>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</si>
  <si>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</si>
  <si>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</si>
  <si>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</si>
  <si>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</si>
  <si>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</si>
  <si>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</si>
  <si>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</si>
  <si>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</si>
  <si>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</si>
  <si>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</si>
  <si>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</si>
  <si>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</si>
  <si>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</si>
  <si>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</si>
  <si>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</si>
  <si>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</si>
  <si>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</si>
  <si>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</si>
  <si>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</si>
  <si>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</si>
  <si>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</si>
  <si>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</si>
  <si>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</si>
  <si>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</si>
  <si>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</si>
  <si>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</si>
  <si>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</si>
  <si>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</si>
  <si>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</si>
  <si>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</si>
  <si>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</si>
  <si>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</si>
  <si>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</si>
  <si>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</si>
  <si>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</si>
  <si>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</si>
  <si>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</si>
  <si>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</si>
  <si>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</si>
  <si>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</si>
  <si>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</si>
  <si>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</si>
  <si>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</si>
  <si>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</si>
  <si>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</si>
  <si>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</si>
  <si>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</si>
  <si>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</si>
  <si>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</si>
  <si>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</si>
  <si>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</si>
  <si>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</si>
  <si>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</si>
  <si>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</si>
  <si>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</si>
  <si>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</si>
  <si>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</si>
  <si>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</si>
  <si>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</si>
  <si>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</si>
  <si>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</si>
  <si>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</si>
  <si>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</si>
  <si>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</si>
  <si>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</si>
  <si>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</si>
  <si>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</si>
  <si>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</si>
  <si>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</si>
  <si>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</si>
  <si>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</si>
  <si>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</si>
  <si>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</si>
  <si>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</si>
  <si>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</si>
  <si>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</si>
  <si>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</si>
  <si>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</si>
  <si>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</si>
  <si>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</si>
  <si>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</si>
  <si>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</si>
  <si>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</si>
  <si>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</si>
  <si>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</si>
  <si>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</si>
  <si>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</si>
  <si>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</si>
  <si>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</si>
  <si>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</si>
  <si>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</si>
  <si>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</si>
  <si>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</si>
  <si>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</si>
  <si>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</si>
  <si>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</si>
  <si>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</si>
  <si>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</si>
  <si>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</si>
  <si>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</si>
  <si>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</si>
  <si>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</si>
  <si>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</si>
  <si>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</si>
  <si>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</si>
  <si>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</si>
  <si>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</si>
  <si>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</si>
  <si>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</si>
  <si>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</si>
  <si>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</si>
  <si>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</si>
  <si>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</si>
  <si>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</si>
  <si>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</si>
  <si>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</si>
  <si>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</si>
  <si>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</si>
  <si>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</si>
  <si>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</si>
  <si>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</si>
  <si>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</si>
  <si>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</si>
  <si>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</si>
  <si>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</si>
  <si>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</si>
  <si>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</si>
  <si>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</si>
  <si>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</si>
  <si>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</si>
  <si>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</si>
  <si>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</si>
  <si>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</si>
  <si>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</si>
  <si>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</si>
  <si>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</si>
  <si>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</si>
  <si>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</si>
  <si>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</si>
  <si>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</si>
  <si>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</si>
  <si>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</si>
  <si>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</si>
  <si>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</si>
  <si>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</si>
  <si>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</si>
  <si>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</si>
  <si>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</si>
  <si>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</si>
  <si>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</si>
  <si>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</si>
  <si>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</si>
  <si>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</si>
  <si>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</si>
  <si>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</si>
  <si>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</si>
  <si>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</si>
  <si>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</si>
  <si>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</si>
  <si>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</si>
  <si>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</si>
  <si>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</si>
  <si>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</si>
  <si>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</si>
  <si>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</si>
  <si>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</si>
  <si>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</si>
  <si>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</si>
  <si>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</si>
  <si>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</si>
  <si>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</si>
  <si>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</si>
  <si>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</si>
  <si>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</si>
  <si>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</si>
  <si>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</si>
  <si>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</si>
  <si>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</si>
  <si>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</si>
  <si>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</si>
  <si>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</si>
  <si>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</si>
  <si>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</si>
  <si>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</si>
  <si>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</si>
  <si>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</si>
  <si>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</si>
  <si>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</si>
  <si>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</si>
  <si>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</si>
  <si>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</si>
  <si>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</si>
  <si>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</si>
  <si>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</si>
  <si>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</si>
  <si>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</si>
  <si>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</si>
  <si>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</si>
  <si>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</si>
  <si>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</si>
  <si>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</si>
  <si>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</si>
  <si>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</si>
  <si>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</si>
  <si>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</si>
  <si>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</si>
  <si>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</si>
  <si>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</si>
  <si>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</si>
  <si>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</si>
  <si>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</si>
  <si>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</si>
  <si>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</si>
  <si>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</si>
  <si>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</si>
  <si>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</si>
  <si>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</si>
  <si>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</si>
  <si>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</si>
  <si>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</si>
  <si>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</si>
  <si>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</si>
  <si>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</si>
  <si>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</si>
  <si>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</si>
  <si>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</si>
  <si>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</si>
  <si>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</si>
  <si>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</si>
  <si>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</si>
  <si>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</si>
  <si>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</si>
  <si>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</si>
  <si>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</si>
  <si>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</si>
  <si>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</si>
  <si>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</si>
  <si>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</si>
  <si>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</si>
  <si>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</si>
  <si>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</si>
  <si>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</si>
  <si>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</si>
  <si>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</si>
  <si>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</si>
  <si>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</si>
  <si>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</si>
  <si>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</si>
  <si>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</si>
  <si>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</si>
  <si>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</si>
  <si>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</si>
  <si>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</si>
  <si>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</si>
  <si>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</si>
  <si>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</si>
  <si>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</si>
  <si>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</si>
  <si>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</si>
  <si>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</si>
  <si>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</si>
  <si>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</si>
  <si>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</si>
  <si>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</si>
  <si>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</si>
  <si>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</si>
  <si>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</si>
  <si>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</si>
  <si>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</si>
  <si>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</si>
  <si>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</si>
  <si>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</si>
  <si>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</si>
  <si>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</si>
  <si>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</si>
  <si>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</si>
  <si>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</si>
  <si>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</si>
  <si>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</si>
  <si>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</si>
  <si>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</si>
  <si>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</si>
  <si>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</si>
  <si>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</si>
  <si>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</si>
  <si>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</si>
  <si>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</si>
  <si>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</si>
  <si>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</si>
  <si>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</si>
  <si>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</si>
  <si>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</si>
  <si>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</si>
  <si>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</si>
  <si>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</si>
  <si>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</si>
  <si>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</si>
  <si>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</si>
  <si>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</si>
  <si>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</si>
  <si>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</si>
  <si>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</si>
  <si>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</si>
  <si>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</si>
  <si>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</si>
  <si>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</si>
  <si>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</si>
  <si>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</si>
  <si>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</si>
  <si>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</si>
  <si>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</si>
  <si>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</si>
  <si>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</si>
  <si>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</si>
  <si>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</si>
  <si>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</si>
  <si>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</si>
  <si>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</si>
  <si>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</si>
  <si>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</si>
  <si>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</si>
  <si>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</si>
  <si>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</si>
  <si>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</si>
  <si>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</si>
  <si>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</si>
  <si>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</si>
  <si>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</si>
  <si>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</si>
  <si>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</si>
  <si>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</si>
  <si>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</si>
  <si>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</si>
  <si>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</si>
  <si>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</si>
  <si>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</si>
  <si>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</si>
  <si>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</si>
  <si>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</si>
  <si>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</si>
  <si>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</si>
  <si>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</si>
  <si>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</si>
  <si>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</si>
  <si>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</si>
  <si>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</si>
  <si>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</si>
  <si>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</si>
  <si>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</si>
  <si>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</si>
  <si>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</si>
  <si>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</si>
  <si>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</si>
  <si>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</si>
  <si>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</si>
  <si>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</si>
  <si>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</si>
  <si>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</si>
  <si>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</si>
  <si>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</si>
  <si>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</si>
  <si>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</si>
  <si>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</si>
  <si>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</si>
  <si>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</si>
  <si>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</si>
  <si>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</si>
  <si>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</si>
  <si>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</si>
  <si>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</si>
  <si>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</si>
  <si>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</si>
  <si>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</si>
  <si>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</si>
  <si>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</si>
  <si>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</si>
  <si>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</si>
  <si>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</si>
  <si>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</si>
  <si>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</si>
  <si>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</si>
  <si>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</si>
  <si>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</si>
  <si>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</si>
  <si>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</si>
  <si>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</si>
  <si>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</si>
  <si>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</si>
  <si>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</si>
  <si>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</si>
  <si>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</si>
  <si>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</si>
  <si>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</si>
  <si>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</si>
  <si>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</si>
  <si>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</si>
  <si>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</si>
  <si>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</si>
  <si>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</si>
  <si>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</si>
  <si>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</si>
  <si>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</si>
  <si>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</si>
  <si>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</si>
  <si>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</si>
  <si>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</si>
  <si>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</si>
  <si>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</si>
  <si>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</si>
  <si>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</si>
  <si>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</si>
  <si>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</si>
  <si>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</si>
  <si>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</si>
  <si>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</si>
  <si>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</si>
  <si>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</si>
  <si>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</si>
  <si>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</si>
  <si>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</si>
  <si>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</si>
  <si>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</si>
  <si>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</si>
  <si>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</si>
  <si>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</si>
  <si>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</si>
  <si>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</si>
  <si>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</si>
  <si>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</si>
  <si>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</si>
  <si>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</si>
  <si>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</si>
  <si>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</si>
  <si>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</si>
  <si>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</si>
  <si>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</si>
  <si>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</si>
  <si>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</si>
  <si>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</si>
  <si>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</si>
  <si>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</si>
  <si>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</si>
  <si>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</si>
  <si>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</si>
  <si>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</si>
  <si>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</si>
  <si>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</si>
  <si>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</si>
  <si>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</si>
  <si>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</si>
  <si>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</si>
  <si>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</si>
  <si>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</si>
  <si>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</si>
  <si>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</si>
  <si>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</si>
  <si>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</si>
  <si>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</si>
  <si>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</si>
  <si>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</si>
  <si>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</si>
  <si>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</si>
  <si>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</si>
  <si>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</si>
  <si>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</si>
  <si>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</si>
  <si>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</si>
  <si>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</si>
  <si>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</si>
  <si>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</si>
  <si>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</si>
  <si>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</si>
  <si>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</si>
  <si>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</si>
  <si>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</si>
  <si>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</si>
  <si>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</si>
  <si>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</si>
  <si>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</si>
  <si>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</si>
  <si>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</si>
  <si>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</si>
  <si>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</si>
  <si>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</si>
  <si>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</si>
  <si>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</si>
  <si>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</si>
  <si>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</si>
  <si>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</si>
  <si>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</si>
  <si>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</si>
  <si>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</si>
  <si>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</si>
  <si>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</si>
  <si>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</si>
  <si>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</si>
  <si>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</si>
  <si>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</si>
  <si>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</si>
  <si>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</si>
  <si>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</si>
  <si>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</si>
  <si>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</si>
  <si>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</si>
  <si>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</si>
  <si>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</si>
  <si>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</si>
  <si>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</si>
  <si>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</si>
  <si>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</si>
  <si>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</si>
  <si>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</si>
  <si>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</si>
  <si>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</si>
  <si>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</si>
  <si>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</si>
  <si>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</si>
  <si>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</si>
  <si>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</si>
  <si>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</si>
  <si>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</si>
  <si>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</si>
  <si>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</si>
  <si>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</si>
  <si>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</si>
  <si>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</si>
  <si>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</si>
  <si>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</si>
  <si>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</si>
  <si>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</si>
  <si>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</si>
  <si>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</si>
  <si>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</si>
  <si>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</si>
  <si>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</si>
  <si>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</si>
  <si>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</si>
  <si>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</si>
  <si>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</si>
  <si>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</si>
  <si>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</si>
  <si>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</si>
  <si>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</si>
  <si>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</si>
  <si>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</si>
  <si>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</si>
  <si>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</si>
  <si>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</si>
  <si>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</si>
  <si>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</si>
  <si>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</si>
  <si>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</si>
  <si>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</si>
  <si>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</si>
  <si>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</si>
  <si>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</si>
  <si>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</si>
  <si>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</si>
  <si>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</si>
  <si>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</si>
  <si>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</si>
  <si>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</si>
  <si>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</si>
  <si>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</si>
  <si>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</si>
  <si>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</si>
  <si>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</si>
  <si>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</si>
  <si>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</si>
  <si>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</si>
  <si>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</si>
  <si>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</si>
  <si>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</si>
  <si>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</si>
  <si>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</si>
  <si>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</si>
  <si>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</si>
  <si>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</si>
  <si>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</si>
  <si>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</si>
  <si>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</si>
  <si>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</si>
  <si>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</si>
  <si>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</si>
  <si>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</si>
  <si>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</si>
  <si>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</si>
  <si>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</si>
  <si>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</si>
  <si>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</si>
  <si>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</si>
  <si>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</si>
  <si>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</si>
  <si>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</si>
  <si>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</si>
  <si>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</si>
  <si>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</si>
  <si>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</si>
  <si>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</si>
  <si>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</si>
  <si>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</si>
  <si>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</si>
  <si>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</si>
  <si>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</si>
  <si>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</si>
  <si>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</si>
  <si>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</si>
  <si>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</si>
  <si>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</si>
  <si>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</si>
  <si>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</si>
  <si>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</si>
  <si>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</si>
  <si>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</si>
  <si>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</si>
  <si>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</si>
  <si>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</si>
  <si>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</si>
  <si>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</si>
  <si>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</si>
  <si>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</si>
  <si>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</si>
  <si>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</si>
  <si>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</si>
  <si>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</si>
  <si>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</si>
  <si>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</si>
  <si>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</si>
  <si>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</si>
  <si>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</si>
  <si>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</si>
  <si>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</si>
  <si>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</si>
  <si>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</si>
  <si>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</si>
  <si>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</si>
  <si>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</si>
  <si>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</si>
  <si>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</si>
  <si>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</si>
  <si>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</si>
  <si>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</si>
  <si>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</si>
  <si>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</si>
  <si>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</si>
  <si>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</si>
  <si>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</si>
  <si>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</si>
  <si>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</si>
  <si>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</si>
  <si>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</si>
  <si>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</si>
  <si>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</si>
  <si>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</si>
  <si>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</si>
  <si>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</si>
  <si>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</si>
  <si>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</si>
  <si>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</si>
  <si>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</si>
  <si>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</si>
  <si>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</si>
  <si>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</si>
  <si>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</si>
  <si>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</si>
  <si>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</si>
  <si>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</si>
  <si>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</si>
  <si>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</si>
  <si>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</si>
  <si>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</si>
  <si>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</si>
  <si>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</si>
  <si>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</si>
  <si>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</si>
  <si>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</si>
  <si>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</si>
  <si>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</si>
  <si>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</si>
  <si>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</si>
  <si>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</si>
  <si>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</si>
  <si>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</si>
  <si>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</si>
  <si>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</si>
  <si>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</si>
  <si>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</si>
  <si>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</si>
  <si>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</si>
  <si>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</si>
  <si>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</si>
  <si>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</si>
  <si>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</si>
  <si>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</si>
  <si>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</si>
  <si>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</si>
  <si>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</si>
  <si>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</si>
  <si>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</si>
  <si>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</si>
  <si>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</si>
  <si>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</si>
  <si>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</si>
  <si>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</si>
  <si>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</si>
  <si>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</si>
  <si>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</si>
  <si>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</si>
  <si>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</si>
  <si>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</si>
  <si>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</si>
  <si>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</si>
  <si>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</si>
  <si>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</si>
  <si>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</si>
  <si>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</si>
  <si>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</si>
  <si>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</si>
  <si>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</si>
  <si>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</si>
  <si>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</si>
  <si>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</si>
  <si>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</si>
  <si>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</si>
  <si>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</si>
  <si>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</si>
  <si>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</si>
  <si>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</si>
  <si>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</si>
  <si>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</si>
  <si>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</si>
  <si>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</si>
  <si>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</si>
  <si>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</si>
  <si>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</si>
  <si>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</si>
  <si>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</si>
  <si>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</si>
  <si>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</si>
  <si>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</si>
  <si>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</si>
  <si>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</si>
  <si>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</si>
  <si>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</si>
  <si>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</si>
  <si>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</si>
  <si>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</si>
  <si>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</si>
  <si>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</si>
  <si>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</si>
  <si>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</si>
  <si>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</si>
  <si>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</si>
  <si>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</si>
  <si>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</si>
  <si>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</si>
  <si>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</si>
  <si>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</si>
  <si>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</si>
  <si>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</si>
  <si>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</si>
  <si>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</si>
  <si>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</si>
  <si>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</si>
  <si>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</si>
  <si>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</si>
  <si>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</si>
  <si>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</si>
  <si>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</si>
  <si>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</si>
  <si>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</si>
  <si>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</si>
  <si>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</si>
  <si>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</si>
  <si>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</si>
  <si>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</si>
  <si>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</si>
  <si>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</si>
  <si>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</si>
  <si>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</si>
  <si>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</si>
  <si>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</si>
  <si>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</si>
  <si>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</si>
  <si>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</si>
  <si>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</si>
  <si>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</si>
  <si>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</si>
  <si>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</si>
  <si>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</si>
  <si>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</si>
  <si>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</si>
  <si>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</si>
  <si>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</si>
  <si>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</si>
  <si>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</si>
  <si>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</si>
  <si>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</si>
  <si>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</si>
  <si>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</si>
  <si>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</si>
  <si>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</si>
  <si>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</si>
  <si>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</si>
  <si>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</si>
  <si>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</si>
  <si>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</si>
  <si>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</si>
  <si>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</si>
  <si>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</si>
  <si>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</si>
  <si>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</si>
  <si>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</si>
  <si>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</si>
  <si>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</si>
  <si>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</si>
  <si>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</si>
  <si>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</si>
  <si>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</si>
  <si>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</si>
  <si>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</si>
  <si>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</si>
  <si>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</si>
  <si>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</si>
  <si>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</si>
  <si>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</si>
  <si>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</si>
  <si>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</si>
  <si>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</si>
  <si>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</si>
  <si>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</si>
  <si>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</si>
  <si>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</si>
  <si>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</si>
  <si>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</si>
  <si>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</si>
  <si>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</si>
  <si>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</si>
  <si>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</si>
  <si>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</si>
  <si>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</si>
  <si>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</si>
  <si>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</si>
  <si>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</si>
  <si>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</si>
  <si>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</si>
  <si>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</si>
  <si>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</si>
  <si>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</si>
  <si>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</si>
  <si>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</si>
  <si>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</si>
  <si>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</si>
  <si>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</si>
  <si>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</si>
  <si>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</si>
  <si>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</si>
  <si>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</si>
  <si>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</si>
  <si>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</si>
  <si>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</si>
  <si>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</si>
  <si>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</si>
  <si>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</si>
  <si>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</si>
  <si>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</si>
  <si>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</si>
  <si>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</si>
  <si>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</si>
  <si>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</si>
  <si>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</si>
  <si>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</si>
  <si>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</si>
  <si>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</si>
  <si>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</si>
  <si>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</si>
  <si>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</si>
  <si>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</si>
  <si>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</si>
  <si>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</si>
  <si>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</si>
  <si>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</si>
  <si>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</si>
  <si>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</si>
  <si>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</si>
  <si>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</si>
  <si>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</si>
  <si>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</si>
  <si>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</si>
  <si>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</si>
  <si>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</si>
  <si>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</si>
  <si>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</si>
  <si>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</si>
  <si>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</si>
  <si>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</si>
  <si>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</si>
  <si>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</si>
  <si>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</si>
  <si>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</si>
  <si>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</si>
  <si>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</si>
  <si>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</si>
  <si>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</si>
  <si>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</si>
  <si>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</si>
  <si>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</si>
  <si>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</si>
  <si>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</si>
  <si>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</si>
  <si>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</si>
  <si>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</si>
  <si>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</si>
  <si>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</si>
  <si>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</si>
  <si>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</si>
  <si>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</si>
  <si>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</si>
  <si>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</si>
  <si>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</si>
  <si>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</si>
  <si>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</si>
  <si>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</si>
  <si>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</si>
  <si>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</si>
  <si>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</si>
  <si>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</si>
  <si>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</si>
  <si>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</si>
  <si>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</si>
  <si>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</si>
  <si>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</si>
  <si>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</si>
  <si>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</si>
  <si>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</si>
  <si>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</si>
  <si>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</si>
  <si>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</si>
  <si>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</si>
  <si>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</si>
  <si>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</si>
  <si>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</si>
  <si>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</si>
  <si>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</si>
  <si>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</si>
  <si>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</si>
  <si>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</si>
  <si>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</si>
  <si>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</si>
  <si>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</si>
  <si>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</si>
  <si>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</si>
  <si>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</si>
  <si>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</si>
  <si>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</si>
  <si>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</si>
  <si>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</si>
  <si>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</si>
  <si>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</si>
  <si>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</si>
  <si>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</si>
  <si>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</si>
  <si>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</si>
  <si>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</si>
  <si>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</si>
  <si>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</si>
  <si>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</si>
  <si>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</si>
  <si>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</si>
  <si>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</si>
  <si>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</si>
  <si>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</si>
  <si>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</si>
  <si>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</si>
  <si>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</si>
  <si>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</si>
  <si>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</si>
  <si>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</si>
  <si>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</si>
  <si>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</si>
  <si>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</si>
  <si>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</si>
  <si>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</si>
  <si>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</si>
  <si>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</si>
  <si>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</si>
  <si>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</si>
  <si>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</si>
  <si>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</si>
  <si>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</si>
  <si>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</si>
  <si>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</si>
  <si>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</si>
  <si>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</si>
  <si>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</si>
  <si>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</si>
  <si>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</si>
  <si>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</si>
  <si>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</si>
  <si>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</si>
  <si>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</si>
  <si>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</si>
  <si>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</si>
  <si>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</si>
  <si>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</si>
  <si>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</si>
  <si>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</si>
  <si>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</si>
  <si>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</si>
  <si>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</si>
  <si>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</si>
  <si>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</si>
  <si>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</si>
  <si>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</si>
  <si>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</si>
  <si>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</si>
  <si>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</si>
  <si>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</si>
  <si>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</si>
  <si>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</si>
  <si>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</si>
  <si>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</si>
  <si>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</si>
  <si>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</si>
  <si>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</si>
  <si>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</si>
  <si>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</si>
  <si>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</si>
  <si>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</si>
  <si>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</si>
  <si>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</si>
  <si>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</si>
  <si>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</si>
  <si>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</si>
  <si>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</si>
  <si>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</si>
  <si>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</si>
  <si>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</si>
  <si>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</si>
  <si>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</si>
  <si>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</si>
  <si>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</si>
  <si>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</si>
  <si>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</si>
  <si>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</si>
  <si>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</si>
  <si>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</si>
  <si>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</si>
  <si>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</si>
  <si>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</si>
  <si>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</si>
  <si>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</si>
  <si>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</si>
  <si>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</si>
  <si>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</si>
  <si>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</si>
  <si>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</si>
  <si>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</si>
  <si>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</si>
  <si>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</si>
  <si>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</si>
  <si>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</si>
  <si>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</si>
  <si>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</si>
  <si>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</si>
  <si>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</si>
  <si>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</si>
  <si>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</si>
  <si>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</si>
  <si>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</si>
  <si>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</si>
  <si>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</si>
  <si>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</si>
  <si>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</si>
  <si>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</si>
  <si>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</si>
  <si>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</si>
  <si>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</si>
  <si>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</si>
  <si>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</si>
  <si>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</si>
  <si>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</si>
  <si>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</si>
  <si>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</si>
  <si>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</si>
  <si>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</si>
  <si>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</si>
  <si>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</si>
  <si>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</si>
  <si>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</si>
  <si>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</si>
  <si>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</si>
  <si>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</si>
  <si>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</si>
  <si>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</si>
  <si>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</si>
  <si>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</si>
  <si>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</si>
  <si>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</si>
  <si>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</si>
  <si>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</si>
  <si>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</si>
  <si>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</si>
  <si>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</si>
  <si>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</si>
  <si>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</si>
  <si>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</si>
  <si>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</si>
  <si>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</si>
  <si>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</si>
  <si>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</si>
  <si>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</si>
  <si>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</si>
  <si>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</si>
  <si>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</si>
  <si>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</si>
  <si>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</si>
  <si>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</si>
  <si>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</si>
  <si>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</si>
  <si>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</si>
  <si>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</si>
  <si>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</si>
  <si>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</si>
  <si>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</si>
  <si>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</si>
  <si>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</si>
  <si>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</si>
  <si>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</si>
  <si>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</si>
  <si>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</si>
  <si>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</si>
  <si>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</si>
  <si>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</si>
  <si>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</si>
  <si>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</si>
  <si>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</si>
  <si>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</si>
  <si>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</si>
  <si>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</si>
  <si>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</si>
  <si>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</si>
  <si>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</si>
  <si>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</si>
  <si>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</si>
  <si>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</si>
  <si>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</si>
  <si>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</si>
  <si>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</si>
  <si>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</si>
  <si>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</si>
  <si>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</si>
  <si>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</si>
  <si>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</si>
  <si>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</si>
  <si>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</si>
  <si>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</si>
  <si>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</si>
  <si>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</si>
  <si>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</si>
  <si>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</si>
  <si>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</si>
  <si>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</si>
  <si>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</si>
  <si>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</si>
  <si>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</si>
  <si>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</si>
  <si>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</si>
  <si>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</si>
  <si>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</si>
  <si>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</si>
  <si>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</si>
  <si>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</si>
  <si>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</si>
  <si>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</si>
  <si>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</si>
  <si>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</si>
  <si>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</si>
  <si>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</si>
  <si>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</si>
  <si>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</si>
  <si>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</si>
  <si>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</si>
  <si>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</si>
  <si>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</si>
  <si>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</si>
  <si>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</si>
  <si>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</si>
  <si>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</si>
  <si>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</si>
  <si>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</si>
  <si>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</si>
  <si>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</si>
  <si>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</si>
  <si>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</si>
  <si>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</si>
  <si>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</si>
  <si>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</si>
  <si>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</si>
  <si>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</si>
  <si>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</si>
  <si>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</si>
  <si>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</si>
  <si>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</si>
  <si>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</si>
  <si>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</si>
  <si>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</si>
  <si>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</si>
  <si>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</si>
  <si>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</si>
  <si>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</si>
  <si>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</si>
  <si>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</si>
  <si>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</si>
  <si>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</si>
  <si>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</si>
  <si>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</si>
  <si>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</si>
  <si>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</si>
  <si>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</si>
  <si>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</si>
  <si>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</si>
  <si>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</si>
  <si>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</si>
  <si>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</si>
  <si>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</si>
  <si>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</si>
  <si>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</si>
  <si>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</si>
  <si>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</si>
  <si>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</si>
  <si>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</si>
  <si>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</si>
  <si>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</si>
  <si>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</si>
  <si>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</si>
  <si>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</si>
  <si>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</si>
  <si>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</si>
  <si>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</si>
  <si>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</si>
  <si>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</si>
  <si>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</si>
  <si>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</si>
  <si>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</si>
  <si>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</si>
  <si>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</si>
  <si>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</si>
  <si>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</si>
  <si>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</si>
  <si>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</si>
  <si>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</si>
  <si>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</si>
  <si>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</si>
  <si>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</si>
  <si>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</si>
  <si>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</si>
  <si>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</si>
  <si>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</si>
  <si>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</si>
  <si>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</si>
  <si>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</si>
  <si>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</si>
  <si>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</si>
  <si>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</si>
  <si>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</si>
  <si>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</si>
  <si>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</si>
  <si>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</si>
  <si>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</si>
  <si>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</si>
  <si>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</si>
  <si>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</si>
  <si>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</si>
  <si>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</si>
  <si>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</si>
  <si>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</si>
  <si>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</si>
  <si>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</si>
  <si>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</si>
  <si>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</si>
  <si>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</si>
  <si>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</si>
  <si>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</si>
  <si>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</si>
  <si>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</si>
  <si>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</si>
  <si>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</si>
  <si>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</si>
  <si>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</si>
  <si>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</si>
  <si>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</si>
  <si>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</si>
  <si>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</si>
  <si>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</si>
  <si>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</si>
  <si>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</si>
  <si>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</si>
  <si>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</si>
  <si>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</si>
  <si>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</si>
  <si>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</si>
  <si>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</si>
  <si>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</si>
  <si>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</si>
  <si>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</si>
  <si>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</si>
  <si>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</si>
  <si>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</si>
  <si>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</si>
  <si>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</si>
  <si>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</si>
  <si>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</si>
  <si>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</si>
  <si>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</si>
  <si>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</si>
  <si>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</si>
  <si>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</si>
  <si>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</si>
  <si>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</si>
  <si>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</si>
  <si>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</si>
  <si>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</si>
  <si>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</si>
  <si>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</si>
  <si>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</si>
  <si>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</si>
  <si>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</si>
  <si>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</si>
  <si>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</si>
  <si>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</si>
  <si>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</si>
  <si>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</si>
  <si>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</si>
  <si>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</si>
  <si>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</si>
  <si>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</si>
  <si>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</si>
  <si>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</si>
  <si>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</si>
  <si>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</si>
  <si>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</si>
  <si>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</si>
  <si>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</si>
  <si>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</si>
  <si>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</si>
  <si>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</si>
  <si>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</si>
  <si>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</si>
  <si>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</si>
  <si>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</si>
  <si>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</si>
  <si>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</si>
  <si>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</si>
  <si>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</si>
  <si>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</si>
  <si>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</si>
  <si>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</si>
  <si>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</si>
  <si>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</si>
  <si>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</si>
  <si>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</si>
  <si>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</si>
  <si>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</si>
  <si>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</si>
  <si>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</si>
  <si>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</si>
  <si>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</si>
  <si>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</si>
  <si>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</si>
  <si>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</si>
  <si>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</si>
  <si>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</si>
  <si>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</si>
  <si>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</si>
  <si>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</si>
  <si>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</si>
  <si>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</si>
  <si>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</si>
  <si>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</si>
  <si>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</si>
  <si>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</si>
  <si>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</si>
  <si>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</si>
  <si>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</si>
  <si>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</si>
  <si>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</si>
  <si>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</si>
  <si>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</si>
  <si>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</si>
  <si>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</si>
  <si>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</si>
  <si>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</si>
  <si>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</si>
  <si>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</si>
  <si>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</si>
  <si>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</si>
  <si>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</si>
  <si>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</si>
  <si>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</si>
  <si>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</si>
  <si>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</si>
  <si>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</si>
  <si>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</si>
  <si>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</si>
  <si>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</si>
  <si>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</si>
  <si>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</si>
  <si>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</si>
  <si>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</si>
  <si>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</si>
  <si>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</si>
  <si>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</si>
  <si>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</si>
  <si>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</si>
  <si>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</si>
  <si>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</si>
  <si>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</si>
  <si>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</si>
  <si>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</si>
  <si>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</si>
  <si>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</si>
  <si>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</si>
  <si>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</si>
  <si>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</si>
  <si>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</si>
  <si>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</si>
  <si>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</si>
  <si>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</si>
  <si>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</si>
  <si>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</si>
  <si>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</si>
  <si>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</si>
  <si>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</si>
  <si>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</si>
  <si>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</si>
  <si>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</si>
  <si>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</si>
  <si>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</si>
  <si>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</si>
  <si>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</si>
  <si>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</si>
  <si>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</si>
  <si>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</si>
  <si>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</si>
  <si>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</si>
  <si>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</si>
  <si>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</si>
  <si>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</si>
  <si>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</si>
  <si>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</si>
  <si>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</si>
  <si>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</si>
  <si>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</si>
  <si>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</si>
  <si>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</si>
  <si>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</si>
  <si>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</si>
  <si>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</si>
  <si>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</si>
  <si>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</si>
  <si>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</si>
  <si>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</si>
  <si>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</si>
  <si>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</si>
  <si>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</si>
  <si>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</si>
  <si>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</si>
  <si>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</si>
  <si>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</si>
  <si>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</si>
  <si>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</si>
  <si>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</si>
  <si>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</si>
  <si>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</si>
  <si>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</si>
  <si>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</si>
  <si>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</si>
  <si>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</si>
  <si>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</si>
  <si>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</si>
  <si>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</si>
  <si>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</si>
  <si>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</si>
  <si>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</si>
  <si>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</si>
  <si>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</si>
  <si>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</si>
  <si>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</si>
  <si>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</si>
  <si>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</si>
  <si>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</si>
  <si>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</si>
  <si>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</si>
  <si>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</si>
  <si>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</si>
  <si>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</si>
  <si>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</si>
  <si>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</si>
  <si>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</si>
  <si>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</si>
  <si>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</si>
  <si>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</si>
  <si>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</si>
  <si>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</si>
  <si>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</si>
  <si>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</si>
  <si>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</si>
  <si>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</si>
  <si>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</si>
  <si>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</si>
  <si>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</si>
  <si>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</si>
  <si>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</si>
  <si>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</si>
  <si>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</si>
  <si>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</si>
  <si>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</si>
  <si>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</si>
  <si>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</si>
  <si>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</si>
  <si>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</si>
  <si>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</si>
  <si>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</si>
  <si>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</si>
  <si>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</si>
  <si>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</si>
  <si>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</si>
  <si>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</si>
  <si>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</si>
  <si>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</si>
  <si>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</si>
  <si>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</si>
  <si>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</si>
  <si>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</si>
  <si>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</si>
  <si>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</si>
  <si>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</si>
  <si>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</si>
  <si>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</si>
  <si>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</si>
  <si>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</si>
  <si>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</si>
  <si>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</si>
  <si>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</si>
  <si>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</si>
  <si>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</si>
  <si>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</si>
  <si>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</si>
  <si>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</si>
  <si>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</si>
  <si>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</si>
  <si>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</si>
  <si>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</si>
  <si>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</si>
  <si>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</si>
  <si>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</si>
  <si>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</si>
  <si>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</si>
  <si>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</si>
  <si>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</si>
  <si>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</si>
  <si>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</si>
  <si>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</si>
  <si>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</si>
  <si>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</si>
  <si>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</si>
  <si>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</si>
  <si>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</si>
  <si>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</si>
  <si>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</si>
  <si>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</si>
  <si>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</si>
  <si>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</si>
  <si>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</si>
  <si>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</si>
  <si>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</si>
  <si>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</si>
  <si>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</si>
  <si>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</si>
  <si>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</si>
  <si>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</si>
  <si>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</si>
  <si>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</si>
  <si>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</si>
  <si>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</si>
  <si>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</si>
  <si>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</si>
  <si>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</si>
  <si>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</si>
  <si>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</si>
  <si>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</si>
  <si>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</si>
  <si>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</si>
  <si>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</si>
  <si>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</si>
  <si>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</si>
  <si>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</si>
  <si>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</si>
  <si>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</si>
  <si>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</si>
  <si>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</si>
  <si>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</si>
  <si>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</si>
  <si>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</si>
  <si>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</si>
  <si>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</si>
  <si>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</si>
  <si>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</si>
  <si>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</si>
  <si>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</si>
  <si>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</si>
  <si>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</si>
  <si>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</si>
  <si>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</si>
  <si>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</si>
  <si>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</si>
  <si>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</si>
  <si>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</si>
  <si>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</si>
  <si>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</si>
  <si>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</si>
  <si>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</si>
  <si>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</si>
  <si>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</si>
  <si>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</si>
  <si>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</si>
  <si>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</si>
  <si>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</si>
  <si>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</si>
  <si>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</si>
  <si>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</si>
  <si>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</si>
  <si>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</si>
  <si>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</si>
  <si>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</si>
  <si>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</si>
  <si>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</si>
  <si>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</si>
  <si>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</si>
  <si>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</si>
  <si>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</si>
  <si>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</si>
  <si>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</si>
  <si>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</si>
  <si>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</si>
  <si>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</si>
  <si>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</si>
  <si>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</si>
  <si>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</si>
  <si>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</si>
  <si>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</si>
  <si>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</si>
  <si>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</si>
  <si>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</si>
  <si>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</si>
  <si>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</si>
  <si>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</si>
  <si>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</si>
  <si>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</si>
  <si>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</si>
  <si>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</si>
  <si>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</si>
  <si>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</si>
  <si>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</si>
  <si>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</si>
  <si>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</si>
  <si>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</si>
  <si>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</si>
  <si>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</si>
  <si>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</si>
  <si>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</si>
  <si>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</si>
  <si>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</si>
  <si>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</si>
  <si>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</si>
  <si>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</si>
  <si>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</si>
  <si>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</si>
  <si>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</si>
  <si>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</si>
  <si>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</si>
  <si>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</si>
  <si>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</si>
  <si>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</si>
  <si>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</si>
  <si>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</si>
  <si>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</si>
  <si>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</si>
  <si>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</si>
  <si>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</si>
  <si>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</si>
  <si>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</si>
  <si>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</si>
  <si>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</si>
  <si>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</si>
  <si>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</si>
  <si>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</si>
  <si>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</si>
  <si>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</si>
  <si>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</si>
  <si>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</si>
  <si>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</si>
  <si>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</si>
  <si>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</si>
  <si>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</si>
  <si>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</si>
  <si>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</si>
  <si>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</si>
  <si>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</si>
  <si>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</si>
  <si>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</si>
  <si>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</si>
  <si>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</si>
  <si>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</si>
  <si>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</si>
  <si>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</si>
  <si>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</si>
  <si>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</si>
  <si>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</si>
  <si>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</si>
  <si>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</si>
  <si>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</si>
  <si>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</si>
  <si>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</si>
  <si>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</si>
  <si>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</si>
  <si>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</si>
  <si>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</si>
  <si>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</si>
  <si>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</si>
  <si>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</si>
  <si>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</si>
  <si>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</si>
  <si>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</si>
  <si>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</si>
  <si>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</si>
  <si>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</si>
  <si>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</si>
  <si>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</si>
  <si>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</si>
  <si>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</si>
  <si>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</si>
  <si>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</si>
  <si>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</si>
  <si>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</si>
  <si>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</si>
  <si>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</si>
  <si>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</si>
  <si>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</si>
  <si>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</si>
  <si>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</si>
  <si>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</si>
  <si>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</si>
  <si>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</si>
  <si>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</si>
  <si>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</si>
  <si>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</si>
  <si>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</si>
  <si>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</si>
  <si>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</si>
  <si>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</si>
  <si>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</si>
  <si>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</si>
  <si>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</si>
  <si>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</si>
  <si>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</si>
  <si>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</si>
  <si>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</si>
  <si>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</si>
  <si>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</si>
  <si>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</si>
  <si>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</si>
  <si>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</si>
  <si>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</si>
  <si>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</si>
  <si>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</si>
  <si>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</si>
  <si>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</si>
  <si>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</si>
  <si>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</si>
  <si>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</si>
  <si>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</si>
  <si>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</si>
  <si>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</si>
  <si>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</si>
  <si>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</si>
  <si>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</si>
  <si>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</si>
  <si>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</si>
  <si>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</si>
  <si>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</si>
  <si>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</si>
  <si>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</si>
  <si>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</si>
  <si>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</si>
  <si>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</si>
  <si>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</si>
  <si>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</si>
  <si>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</si>
  <si>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</si>
  <si>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</si>
  <si>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</si>
  <si>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</si>
  <si>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</si>
  <si>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</si>
  <si>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</si>
  <si>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</si>
  <si>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</si>
  <si>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</si>
  <si>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</si>
  <si>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</si>
  <si>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</si>
  <si>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</si>
  <si>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</si>
  <si>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</si>
  <si>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</si>
  <si>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</si>
  <si>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</si>
  <si>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</si>
  <si>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</si>
  <si>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</si>
  <si>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</si>
  <si>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</si>
  <si>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</si>
  <si>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</si>
  <si>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</si>
  <si>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</si>
  <si>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</si>
  <si>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</si>
  <si>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</si>
  <si>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</si>
  <si>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</si>
  <si>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</si>
  <si>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</si>
  <si>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</si>
  <si>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</si>
  <si>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</si>
  <si>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</si>
  <si>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</si>
  <si>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</si>
  <si>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</si>
  <si>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</si>
  <si>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</si>
  <si>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</si>
  <si>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</si>
  <si>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</si>
  <si>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</si>
  <si>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</si>
  <si>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</si>
  <si>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</si>
  <si>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</si>
  <si>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</si>
  <si>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</si>
  <si>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</si>
  <si>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</si>
  <si>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</si>
  <si>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</si>
  <si>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</si>
  <si>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</si>
  <si>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</si>
  <si>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</si>
  <si>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</si>
  <si>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</si>
  <si>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</si>
  <si>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</si>
  <si>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</si>
  <si>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</si>
  <si>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</si>
  <si>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</si>
  <si>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</si>
  <si>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</si>
  <si>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</si>
  <si>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</si>
  <si>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</si>
  <si>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</si>
  <si>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</si>
  <si>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</si>
  <si>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</si>
  <si>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</si>
  <si>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</si>
  <si>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</si>
  <si>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</si>
  <si>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</si>
  <si>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</si>
  <si>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</si>
  <si>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</si>
  <si>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</si>
  <si>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</si>
  <si>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</si>
  <si>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</si>
  <si>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</si>
  <si>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</si>
  <si>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</si>
  <si>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</si>
  <si>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</si>
  <si>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</si>
  <si>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</si>
  <si>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</si>
  <si>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</si>
  <si>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</si>
  <si>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</si>
  <si>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</si>
  <si>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</si>
  <si>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</si>
  <si>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</si>
  <si>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</si>
  <si>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</si>
  <si>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</si>
  <si>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</si>
  <si>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</si>
  <si>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</si>
  <si>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</si>
  <si>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</si>
  <si>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</si>
  <si>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</si>
  <si>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</si>
  <si>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</si>
  <si>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</si>
  <si>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</si>
  <si>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</si>
  <si>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</si>
  <si>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</si>
  <si>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</si>
  <si>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</si>
  <si>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</si>
  <si>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</si>
  <si>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</si>
  <si>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</si>
  <si>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</si>
  <si>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</si>
  <si>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</si>
  <si>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</si>
  <si>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</si>
  <si>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</si>
  <si>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</si>
  <si>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</si>
  <si>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</si>
  <si>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</si>
  <si>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</si>
  <si>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</si>
  <si>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</si>
  <si>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</si>
  <si>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</si>
  <si>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</si>
  <si>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</si>
  <si>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</si>
  <si>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</si>
  <si>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</si>
  <si>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</si>
  <si>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</si>
  <si>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</si>
  <si>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</si>
  <si>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</si>
  <si>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</si>
  <si>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</si>
  <si>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</si>
  <si>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</si>
  <si>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</si>
  <si>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</si>
  <si>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</si>
  <si>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</si>
  <si>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</si>
  <si>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</si>
  <si>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</si>
  <si>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</si>
  <si>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</si>
  <si>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</si>
  <si>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</si>
  <si>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</si>
  <si>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</si>
  <si>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</si>
  <si>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</si>
  <si>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</si>
  <si>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</si>
  <si>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</si>
  <si>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</si>
  <si>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</si>
  <si>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</si>
  <si>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</si>
  <si>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</si>
  <si>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</si>
  <si>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</si>
  <si>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</si>
  <si>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</si>
  <si>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</si>
  <si>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</si>
  <si>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</si>
  <si>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</si>
  <si>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</si>
  <si>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</si>
  <si>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</si>
  <si>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</si>
  <si>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</si>
  <si>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</si>
  <si>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</si>
  <si>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</si>
  <si>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</si>
  <si>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</si>
  <si>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</si>
  <si>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</si>
  <si>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</si>
  <si>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</si>
  <si>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</si>
  <si>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</si>
  <si>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</si>
  <si>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</si>
  <si>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</si>
  <si>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</si>
  <si>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</si>
  <si>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</si>
  <si>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</si>
  <si>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</si>
  <si>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</si>
  <si>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</si>
  <si>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</si>
  <si>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</si>
  <si>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</si>
  <si>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</si>
  <si>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</si>
  <si>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</si>
  <si>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</si>
  <si>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</si>
  <si>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</si>
  <si>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</si>
  <si>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</si>
  <si>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</si>
  <si>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</si>
  <si>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</si>
  <si>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</si>
  <si>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</si>
  <si>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</si>
  <si>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</si>
  <si>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</si>
  <si>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</si>
  <si>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</si>
  <si>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</si>
  <si>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</si>
  <si>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</si>
  <si>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</si>
  <si>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</si>
  <si>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</si>
  <si>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</si>
  <si>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</si>
  <si>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</si>
  <si>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</si>
  <si>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</si>
  <si>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</si>
  <si>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</si>
  <si>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</si>
  <si>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</si>
  <si>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</si>
  <si>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</si>
  <si>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</si>
  <si>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</si>
  <si>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</si>
  <si>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</si>
  <si>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</si>
  <si>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</si>
  <si>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</si>
  <si>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</si>
  <si>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</si>
  <si>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</si>
  <si>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</si>
  <si>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</si>
  <si>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</si>
  <si>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</si>
  <si>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</si>
  <si>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</si>
  <si>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</si>
  <si>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</si>
  <si>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</si>
  <si>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</si>
  <si>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</si>
  <si>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</si>
  <si>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</si>
  <si>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</si>
  <si>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</si>
  <si>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</si>
  <si>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</si>
  <si>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</si>
  <si>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</si>
  <si>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</si>
  <si>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</si>
  <si>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</si>
  <si>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</si>
  <si>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</si>
  <si>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</si>
  <si>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</si>
  <si>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</si>
  <si>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</si>
  <si>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</si>
  <si>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</si>
  <si>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</si>
  <si>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</si>
  <si>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</si>
  <si>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</si>
  <si>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</si>
  <si>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</si>
  <si>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</si>
  <si>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</si>
  <si>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</si>
  <si>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</si>
  <si>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</si>
  <si>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</si>
  <si>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</si>
  <si>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</si>
  <si>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</si>
  <si>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</si>
  <si>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</si>
  <si>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</si>
  <si>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</si>
  <si>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</si>
  <si>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</si>
  <si>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</si>
  <si>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</si>
  <si>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</si>
  <si>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</si>
  <si>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</si>
  <si>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</si>
  <si>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</si>
  <si>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</si>
  <si>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</si>
  <si>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</si>
  <si>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</si>
  <si>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</si>
  <si>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</si>
  <si>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</si>
  <si>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</si>
  <si>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</si>
  <si>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</si>
  <si>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</si>
  <si>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</si>
  <si>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</si>
  <si>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</si>
  <si>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</si>
  <si>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</si>
  <si>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</si>
  <si>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</si>
  <si>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</si>
  <si>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</si>
  <si>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</si>
  <si>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</si>
  <si>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</si>
  <si>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</si>
  <si>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</si>
  <si>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</si>
  <si>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</si>
  <si>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</si>
  <si>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</si>
  <si>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</si>
  <si>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</si>
  <si>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</si>
  <si>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</si>
  <si>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</si>
  <si>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</si>
  <si>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</si>
  <si>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</si>
  <si>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</si>
  <si>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</si>
  <si>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</si>
  <si>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</si>
  <si>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</si>
  <si>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</si>
  <si>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</si>
  <si>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</si>
  <si>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</si>
  <si>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</si>
  <si>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</si>
  <si>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</si>
  <si>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</si>
  <si>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</si>
  <si>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</si>
  <si>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</si>
  <si>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</si>
  <si>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</si>
  <si>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</si>
  <si>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</si>
  <si>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</si>
  <si>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</si>
  <si>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</si>
  <si>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</si>
  <si>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</si>
  <si>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</si>
  <si>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</si>
  <si>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</si>
  <si>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</si>
  <si>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</si>
  <si>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</si>
  <si>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</si>
  <si>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</si>
  <si>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</si>
  <si>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</si>
  <si>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</si>
  <si>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</si>
  <si>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</si>
  <si>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</si>
  <si>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</si>
  <si>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</si>
  <si>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</si>
  <si>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</si>
  <si>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</si>
  <si>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</si>
  <si>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</si>
  <si>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</si>
  <si>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</si>
  <si>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</si>
  <si>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</si>
  <si>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</si>
  <si>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</si>
  <si>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</si>
  <si>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</si>
  <si>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</si>
  <si>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</si>
  <si>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</si>
  <si>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</si>
  <si>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</si>
  <si>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</si>
  <si>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</si>
  <si>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</si>
  <si>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</si>
  <si>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</si>
  <si>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</si>
  <si>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</si>
  <si>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</si>
  <si>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</si>
  <si>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</si>
  <si>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</si>
  <si>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</si>
  <si>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</si>
  <si>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</si>
  <si>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</si>
  <si>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</si>
  <si>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</si>
  <si>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</si>
  <si>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</si>
  <si>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</si>
  <si>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</si>
  <si>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</si>
  <si>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</si>
  <si>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</si>
  <si>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</si>
  <si>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</si>
  <si>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</si>
  <si>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</si>
  <si>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</si>
  <si>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</si>
  <si>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</si>
  <si>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</si>
  <si>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</si>
  <si>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</si>
  <si>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</si>
  <si>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</si>
  <si>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</si>
  <si>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</si>
  <si>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</si>
  <si>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</si>
  <si>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</si>
  <si>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</si>
  <si>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</si>
  <si>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</si>
  <si>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</si>
  <si>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</si>
  <si>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</si>
  <si>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</si>
  <si>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</si>
  <si>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</si>
  <si>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</si>
  <si>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</si>
  <si>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</si>
  <si>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</si>
  <si>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</si>
  <si>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</si>
  <si>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</si>
  <si>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</si>
  <si>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</si>
  <si>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</si>
  <si>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</si>
  <si>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</si>
  <si>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</si>
  <si>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</si>
  <si>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</si>
  <si>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</si>
  <si>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</si>
  <si>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</si>
  <si>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</si>
  <si>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</si>
  <si>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</si>
  <si>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</si>
  <si>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</si>
  <si>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</si>
  <si>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</si>
  <si>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</si>
  <si>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</si>
  <si>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</si>
  <si>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</si>
  <si>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</si>
  <si>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</si>
  <si>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</si>
  <si>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</si>
  <si>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</si>
  <si>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</si>
  <si>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</si>
  <si>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</si>
  <si>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</si>
  <si>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</si>
  <si>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</si>
  <si>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</si>
  <si>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</si>
  <si>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</si>
  <si>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</si>
  <si>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</si>
  <si>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</si>
  <si>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</si>
  <si>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</si>
  <si>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</si>
  <si>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</si>
  <si>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</si>
  <si>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</si>
  <si>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</si>
  <si>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</si>
  <si>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</si>
  <si>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</si>
  <si>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</si>
  <si>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</si>
  <si>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</si>
  <si>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</si>
  <si>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</si>
  <si>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</si>
  <si>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</si>
  <si>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</si>
  <si>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</si>
  <si>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</si>
  <si>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</si>
  <si>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</si>
  <si>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</si>
  <si>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</si>
  <si>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</si>
  <si>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</si>
  <si>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</si>
  <si>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</si>
  <si>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</si>
  <si>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</si>
  <si>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</si>
  <si>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</si>
  <si>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</si>
  <si>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</si>
  <si>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</si>
  <si>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</si>
  <si>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</si>
  <si>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</si>
  <si>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</si>
  <si>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</si>
  <si>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</si>
  <si>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</si>
  <si>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</si>
  <si>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</si>
  <si>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</si>
  <si>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</si>
  <si>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</si>
  <si>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</si>
  <si>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</si>
  <si>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</si>
  <si>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</si>
  <si>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</si>
  <si>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</si>
  <si>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</si>
  <si>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</si>
  <si>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</si>
  <si>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</si>
  <si>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</si>
  <si>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</si>
  <si>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</si>
  <si>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</si>
  <si>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</si>
  <si>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</si>
  <si>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</si>
  <si>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</si>
  <si>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</si>
  <si>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</si>
  <si>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</si>
  <si>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</si>
  <si>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</si>
  <si>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</si>
  <si>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</si>
  <si>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</si>
  <si>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</si>
  <si>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</si>
  <si>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</si>
  <si>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</si>
  <si>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</si>
  <si>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</si>
  <si>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</si>
  <si>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</si>
  <si>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</si>
  <si>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</si>
  <si>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</si>
  <si>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</si>
  <si>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</si>
  <si>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</si>
  <si>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</si>
  <si>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</si>
  <si>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</si>
  <si>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</si>
  <si>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</si>
  <si>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</si>
  <si>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</si>
  <si>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</si>
  <si>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</si>
  <si>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</si>
  <si>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</si>
  <si>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</si>
  <si>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</si>
  <si>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</si>
  <si>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</si>
  <si>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</si>
  <si>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</si>
  <si>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</si>
  <si>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</si>
  <si>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</si>
  <si>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</si>
  <si>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</si>
  <si>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</si>
  <si>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</si>
  <si>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</si>
  <si>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</si>
  <si>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</si>
  <si>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</si>
  <si>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</si>
  <si>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</si>
  <si>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</si>
  <si>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</si>
  <si>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</si>
  <si>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</si>
  <si>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</si>
  <si>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</si>
  <si>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</si>
  <si>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</si>
  <si>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</si>
  <si>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</si>
  <si>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</si>
  <si>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</si>
  <si>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</si>
  <si>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</si>
  <si>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</si>
  <si>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</si>
  <si>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</si>
  <si>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</si>
  <si>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</si>
  <si>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</si>
  <si>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</si>
  <si>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</si>
  <si>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</si>
  <si>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</si>
  <si>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</si>
  <si>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</si>
  <si>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</si>
  <si>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</si>
  <si>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</si>
  <si>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</si>
  <si>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</si>
  <si>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</si>
  <si>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</si>
  <si>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</si>
  <si>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</si>
  <si>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</si>
  <si>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</si>
  <si>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</si>
  <si>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</si>
  <si>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</si>
  <si>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</si>
  <si>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</si>
  <si>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</si>
  <si>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</si>
  <si>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</si>
  <si>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</si>
  <si>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</si>
  <si>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</si>
  <si>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</si>
  <si>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</si>
  <si>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</si>
  <si>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</si>
  <si>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</si>
  <si>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</si>
  <si>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</si>
  <si>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</si>
  <si>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</si>
  <si>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</si>
  <si>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</si>
  <si>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</si>
  <si>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</si>
  <si>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</si>
  <si>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</si>
  <si>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</si>
  <si>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</si>
  <si>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</si>
  <si>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</si>
  <si>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</si>
  <si>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</si>
  <si>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</si>
  <si>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</si>
  <si>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</si>
  <si>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</si>
  <si>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</si>
  <si>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</si>
  <si>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</si>
  <si>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</si>
  <si>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</si>
  <si>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</si>
  <si>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</si>
  <si>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</si>
  <si>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</si>
  <si>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</si>
  <si>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</si>
  <si>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</si>
  <si>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</si>
  <si>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</si>
  <si>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</si>
  <si>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</si>
  <si>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</si>
  <si>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</si>
  <si>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</si>
  <si>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</si>
  <si>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</si>
  <si>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</si>
  <si>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</si>
  <si>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</si>
  <si>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</si>
  <si>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</si>
  <si>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</si>
  <si>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</si>
  <si>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</si>
  <si>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</si>
  <si>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</si>
  <si>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</si>
  <si>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</si>
  <si>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</si>
  <si>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</si>
  <si>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</si>
  <si>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</si>
  <si>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</si>
  <si>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</si>
  <si>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</si>
  <si>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</si>
  <si>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</si>
  <si>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</si>
  <si>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</si>
  <si>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</si>
  <si>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</si>
  <si>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</si>
  <si>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</si>
  <si>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</si>
  <si>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</si>
  <si>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</si>
  <si>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</si>
  <si>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</si>
  <si>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</si>
  <si>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</si>
  <si>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</si>
  <si>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</si>
  <si>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</si>
  <si>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</si>
  <si>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</si>
  <si>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</si>
  <si>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</si>
  <si>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</si>
  <si>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</si>
  <si>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</si>
  <si>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</si>
  <si>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</si>
  <si>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</si>
  <si>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</si>
  <si>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</si>
  <si>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</si>
  <si>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</si>
  <si>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</si>
  <si>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</si>
  <si>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</si>
  <si>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</si>
  <si>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</si>
  <si>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</si>
  <si>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</si>
  <si>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</si>
  <si>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</si>
  <si>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</si>
  <si>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</si>
  <si>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</si>
  <si>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</si>
  <si>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</si>
  <si>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</si>
  <si>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</si>
  <si>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</si>
  <si>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</si>
  <si>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</si>
  <si>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</si>
  <si>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</si>
  <si>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</si>
  <si>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</si>
  <si>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</si>
  <si>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</si>
  <si>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</si>
  <si>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</si>
  <si>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</si>
  <si>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</si>
  <si>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</si>
  <si>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</si>
  <si>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</si>
  <si>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</si>
  <si>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</si>
  <si>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</si>
  <si>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</si>
  <si>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</si>
  <si>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</si>
  <si>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</si>
  <si>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</si>
  <si>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</si>
  <si>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</si>
  <si>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</si>
  <si>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</si>
  <si>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</si>
  <si>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</si>
  <si>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</si>
  <si>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</si>
  <si>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</si>
  <si>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</si>
  <si>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</si>
  <si>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</si>
  <si>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</si>
  <si>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</si>
  <si>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</si>
  <si>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</si>
  <si>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</si>
  <si>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</si>
  <si>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</si>
  <si>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</si>
  <si>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</si>
  <si>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</si>
  <si>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</si>
  <si>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</si>
  <si>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</si>
  <si>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</si>
  <si>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</si>
  <si>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</si>
  <si>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</si>
  <si>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</si>
  <si>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</si>
  <si>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</si>
  <si>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</si>
  <si>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</si>
  <si>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</si>
  <si>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</si>
  <si>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</si>
  <si>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</si>
  <si>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</si>
  <si>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</si>
  <si>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</si>
  <si>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</si>
  <si>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</si>
  <si>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</si>
  <si>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</si>
  <si>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</si>
  <si>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</si>
  <si>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</si>
  <si>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</si>
  <si>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</si>
  <si>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</si>
  <si>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</si>
  <si>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</si>
  <si>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</si>
  <si>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</si>
  <si>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</si>
  <si>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</si>
  <si>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</si>
  <si>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</si>
  <si>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</si>
  <si>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</si>
  <si>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</si>
  <si>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</si>
  <si>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</si>
  <si>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</si>
  <si>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</si>
  <si>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</si>
  <si>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</si>
  <si>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</si>
  <si>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</si>
  <si>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</si>
  <si>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</si>
  <si>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</si>
  <si>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</si>
  <si>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</si>
  <si>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</si>
  <si>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</si>
  <si>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</si>
  <si>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</si>
  <si>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</si>
  <si>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</si>
  <si>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</si>
  <si>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</si>
  <si>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</si>
  <si>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</si>
  <si>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</si>
  <si>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</si>
  <si>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</si>
  <si>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</si>
  <si>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</si>
  <si>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</si>
  <si>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</si>
  <si>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</si>
  <si>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</si>
  <si>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</si>
  <si>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</si>
  <si>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</si>
  <si>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</si>
  <si>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</si>
  <si>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</si>
  <si>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</si>
  <si>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</si>
  <si>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</si>
  <si>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</si>
  <si>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</si>
  <si>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</si>
  <si>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</si>
  <si>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</si>
  <si>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</si>
  <si>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</si>
  <si>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</si>
  <si>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</si>
  <si>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</si>
  <si>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</si>
  <si>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</si>
  <si>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</si>
  <si>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</si>
  <si>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</si>
  <si>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</si>
  <si>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</si>
  <si>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</si>
  <si>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</si>
  <si>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</si>
  <si>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</si>
  <si>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</si>
  <si>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</si>
  <si>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</si>
  <si>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</si>
  <si>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</si>
  <si>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</si>
  <si>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</si>
  <si>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</si>
  <si>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</si>
  <si>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</si>
  <si>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</si>
  <si>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</si>
  <si>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</si>
  <si>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</si>
  <si>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</si>
  <si>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</si>
  <si>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</si>
  <si>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</si>
  <si>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</si>
  <si>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</si>
  <si>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</si>
  <si>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</si>
  <si>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</si>
  <si>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</si>
  <si>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</si>
  <si>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</si>
  <si>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</si>
  <si>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</si>
  <si>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</si>
  <si>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</si>
  <si>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</si>
  <si>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</si>
  <si>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</si>
  <si>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</si>
  <si>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</si>
  <si>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</si>
  <si>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</si>
  <si>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</si>
  <si>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</si>
  <si>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</si>
  <si>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</si>
  <si>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</si>
  <si>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</si>
  <si>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</si>
  <si>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</si>
  <si>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</si>
  <si>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</si>
  <si>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</si>
  <si>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</si>
  <si>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</si>
  <si>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</si>
  <si>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</si>
  <si>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</si>
  <si>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</si>
  <si>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</si>
  <si>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</si>
  <si>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</si>
  <si>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</si>
  <si>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</si>
  <si>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</si>
  <si>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</si>
  <si>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</si>
  <si>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</si>
  <si>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</si>
  <si>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</si>
  <si>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</si>
  <si>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</si>
  <si>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</si>
  <si>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</si>
  <si>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</si>
  <si>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</si>
  <si>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</si>
  <si>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</si>
  <si>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</si>
  <si>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</si>
  <si>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</si>
  <si>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</si>
  <si>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</si>
  <si>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</si>
  <si>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</si>
  <si>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</si>
  <si>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</si>
  <si>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</si>
  <si>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</si>
  <si>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</si>
  <si>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</si>
  <si>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</si>
  <si>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</si>
  <si>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</si>
  <si>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</si>
  <si>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</si>
  <si>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</si>
  <si>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</si>
  <si>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</si>
  <si>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</si>
  <si>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</si>
  <si>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</si>
  <si>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</si>
  <si>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</si>
  <si>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</si>
  <si>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</si>
  <si>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</si>
  <si>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</si>
  <si>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</si>
  <si>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</si>
  <si>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</si>
  <si>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</si>
  <si>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</si>
  <si>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</si>
  <si>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</si>
  <si>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</si>
  <si>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</si>
  <si>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</si>
  <si>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</si>
  <si>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</si>
  <si>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</si>
  <si>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</si>
  <si>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</si>
  <si>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</si>
  <si>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</si>
  <si>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</si>
  <si>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</si>
  <si>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</si>
  <si>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</si>
  <si>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</si>
  <si>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</si>
  <si>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</si>
  <si>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</si>
  <si>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</si>
  <si>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</si>
  <si>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</si>
  <si>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</si>
  <si>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</si>
  <si>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</si>
  <si>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</si>
  <si>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</si>
  <si>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</si>
  <si>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</si>
  <si>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</si>
  <si>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</si>
  <si>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</si>
  <si>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</si>
  <si>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</si>
  <si>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</si>
  <si>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</si>
  <si>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</si>
  <si>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</si>
  <si>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</si>
  <si>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</si>
  <si>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</si>
  <si>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</si>
  <si>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</si>
  <si>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</si>
  <si>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</si>
  <si>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</si>
  <si>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</si>
  <si>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</si>
  <si>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</si>
  <si>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</si>
  <si>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</si>
  <si>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</si>
  <si>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</si>
  <si>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</si>
  <si>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</si>
  <si>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</si>
  <si>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</si>
  <si>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</si>
  <si>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</si>
  <si>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</si>
  <si>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</si>
  <si>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</si>
  <si>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</si>
  <si>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</si>
  <si>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</si>
  <si>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</si>
  <si>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</si>
  <si>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</si>
  <si>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</si>
  <si>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</si>
  <si>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</si>
  <si>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</si>
  <si>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</si>
  <si>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</si>
  <si>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</si>
  <si>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</si>
  <si>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</si>
  <si>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</si>
  <si>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</si>
  <si>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</si>
  <si>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</si>
  <si>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</si>
  <si>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</si>
  <si>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</si>
  <si>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</si>
  <si>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</si>
  <si>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</si>
  <si>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</si>
  <si>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</si>
  <si>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</si>
  <si>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</si>
  <si>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</si>
  <si>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</si>
  <si>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</si>
  <si>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</si>
  <si>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</si>
  <si>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</si>
  <si>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</si>
  <si>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</si>
  <si>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</si>
  <si>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</si>
  <si>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</si>
  <si>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</si>
  <si>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</si>
  <si>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</si>
  <si>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</si>
  <si>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</si>
  <si>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</si>
  <si>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</si>
  <si>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</si>
  <si>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</si>
  <si>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</si>
  <si>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</si>
  <si>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</si>
  <si>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</si>
  <si>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</si>
  <si>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</si>
  <si>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</si>
  <si>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</si>
  <si>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</si>
  <si>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</si>
  <si>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</si>
  <si>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</si>
  <si>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</si>
  <si>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</si>
  <si>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</si>
  <si>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</si>
  <si>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</si>
  <si>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</si>
  <si>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</si>
  <si>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</si>
  <si>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</si>
  <si>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</si>
  <si>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</si>
  <si>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</si>
  <si>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</si>
  <si>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</si>
  <si>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</si>
  <si>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</si>
  <si>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</si>
  <si>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</si>
  <si>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</si>
  <si>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</si>
  <si>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</si>
  <si>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</si>
  <si>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</si>
  <si>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</si>
  <si>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</si>
  <si>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</si>
  <si>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</si>
  <si>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</si>
  <si>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</si>
  <si>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</si>
  <si>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</si>
  <si>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</si>
  <si>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</si>
  <si>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</si>
  <si>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</si>
  <si>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</si>
  <si>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</si>
  <si>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</si>
  <si>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</si>
  <si>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</si>
  <si>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</si>
  <si>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</si>
  <si>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</si>
  <si>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</si>
  <si>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</si>
  <si>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</si>
  <si>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</si>
  <si>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</si>
  <si>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</si>
  <si>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</si>
  <si>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</si>
  <si>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</si>
  <si>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</si>
  <si>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</si>
  <si>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</si>
  <si>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</si>
  <si>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</si>
  <si>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</si>
  <si>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</si>
  <si>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</si>
  <si>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</si>
  <si>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</si>
  <si>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</si>
  <si>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</si>
  <si>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</si>
  <si>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</si>
  <si>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</si>
  <si>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</si>
  <si>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</si>
  <si>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</si>
  <si>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</si>
  <si>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</si>
  <si>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</si>
  <si>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</si>
  <si>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</si>
  <si>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</si>
  <si>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</si>
  <si>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</si>
  <si>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</si>
  <si>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</si>
  <si>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</si>
  <si>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</si>
  <si>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</si>
  <si>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</si>
  <si>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</si>
  <si>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</si>
  <si>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</si>
  <si>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</si>
  <si>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</si>
  <si>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</si>
  <si>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</si>
  <si>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</si>
  <si>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</si>
  <si>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</si>
  <si>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</si>
  <si>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</si>
  <si>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</si>
  <si>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</si>
  <si>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</si>
  <si>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</si>
  <si>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</si>
  <si>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</si>
  <si>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</si>
  <si>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</si>
  <si>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</si>
  <si>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</si>
  <si>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</si>
  <si>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</si>
  <si>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</si>
  <si>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</si>
  <si>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</si>
  <si>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</si>
  <si>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</si>
  <si>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</si>
  <si>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</si>
  <si>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</si>
  <si>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</si>
  <si>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</si>
  <si>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</si>
  <si>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</si>
  <si>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</si>
  <si>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</si>
  <si>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</si>
  <si>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</si>
  <si>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</si>
  <si>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</si>
  <si>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</si>
  <si>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</si>
  <si>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</si>
  <si>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</si>
  <si>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</si>
  <si>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</si>
  <si>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</si>
  <si>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</si>
  <si>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</si>
  <si>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</si>
  <si>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</si>
  <si>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</si>
  <si>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</si>
  <si>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</si>
  <si>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</si>
  <si>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</si>
  <si>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</si>
  <si>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</si>
  <si>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</si>
  <si>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</si>
  <si>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</si>
  <si>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</si>
  <si>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</si>
  <si>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</si>
  <si>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</si>
  <si>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</si>
  <si>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</si>
  <si>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</si>
  <si>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</si>
  <si>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</si>
  <si>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</si>
  <si>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</si>
  <si>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</si>
  <si>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</si>
  <si>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</si>
  <si>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</si>
  <si>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</si>
  <si>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</si>
  <si>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</si>
  <si>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</si>
  <si>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</si>
  <si>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</si>
  <si>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</si>
  <si>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</si>
  <si>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</si>
  <si>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</si>
  <si>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</si>
  <si>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</si>
  <si>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</si>
  <si>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</si>
  <si>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</si>
  <si>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</si>
  <si>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</si>
  <si>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</si>
  <si>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</si>
  <si>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</si>
  <si>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</si>
  <si>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</si>
  <si>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</si>
  <si>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</si>
  <si>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</si>
  <si>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</si>
  <si>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</si>
  <si>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</si>
  <si>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</si>
  <si>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</si>
  <si>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</si>
  <si>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</si>
  <si>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</si>
  <si>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</si>
  <si>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</si>
  <si>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</si>
  <si>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</si>
  <si>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</si>
  <si>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</si>
  <si>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</si>
  <si>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</si>
  <si>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</si>
  <si>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</si>
  <si>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</si>
  <si>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</si>
  <si>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</si>
  <si>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</si>
  <si>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</si>
  <si>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</si>
  <si>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</si>
  <si>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</si>
  <si>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</si>
  <si>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</si>
  <si>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</si>
  <si>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</si>
  <si>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</si>
  <si>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</si>
  <si>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</si>
  <si>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</si>
  <si>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</si>
  <si>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</si>
  <si>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</si>
  <si>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</si>
  <si>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</si>
  <si>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</si>
  <si>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</si>
  <si>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</si>
  <si>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</si>
  <si>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</si>
  <si>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</si>
  <si>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</si>
  <si>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</si>
  <si>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</si>
  <si>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</si>
  <si>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</si>
  <si>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</si>
  <si>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</si>
  <si>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</si>
  <si>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</si>
  <si>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</si>
  <si>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</si>
  <si>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</si>
  <si>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</si>
  <si>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</si>
  <si>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</si>
  <si>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</si>
  <si>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</si>
  <si>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</si>
  <si>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</si>
  <si>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</si>
  <si>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</si>
  <si>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</si>
  <si>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</si>
  <si>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</si>
  <si>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</si>
  <si>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</si>
  <si>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</si>
  <si>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</si>
  <si>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</si>
  <si>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</si>
  <si>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</si>
  <si>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</si>
  <si>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</si>
  <si>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</si>
  <si>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</si>
  <si>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</si>
  <si>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</si>
  <si>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</si>
  <si>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</si>
  <si>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</si>
  <si>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</si>
  <si>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</si>
  <si>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</si>
  <si>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</si>
  <si>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</si>
  <si>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</si>
  <si>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</si>
  <si>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</si>
  <si>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</si>
  <si>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</si>
  <si>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</si>
  <si>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</si>
  <si>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</si>
  <si>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</si>
  <si>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</si>
  <si>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</si>
  <si>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</si>
  <si>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</si>
  <si>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</si>
  <si>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</si>
  <si>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</si>
  <si>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</si>
  <si>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</si>
  <si>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</si>
  <si>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</si>
  <si>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</si>
  <si>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</si>
  <si>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</si>
  <si>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</si>
  <si>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</si>
  <si>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</si>
  <si>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</si>
  <si>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</si>
  <si>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</si>
  <si>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</si>
  <si>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</si>
  <si>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</si>
  <si>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</si>
  <si>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</si>
  <si>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</si>
  <si>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</si>
  <si>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</si>
  <si>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</si>
  <si>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</si>
  <si>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</si>
  <si>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</si>
  <si>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</si>
  <si>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</si>
  <si>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</si>
  <si>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</si>
  <si>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</si>
  <si>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</si>
  <si>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</si>
  <si>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</si>
  <si>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</si>
  <si>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</si>
  <si>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</si>
  <si>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</si>
  <si>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</si>
  <si>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</si>
  <si>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</si>
  <si>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</si>
  <si>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</si>
  <si>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</si>
  <si>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</si>
  <si>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</si>
  <si>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</si>
  <si>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</si>
  <si>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</si>
  <si>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</si>
  <si>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</si>
  <si>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</si>
  <si>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</si>
  <si>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</si>
  <si>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</si>
  <si>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</si>
  <si>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</si>
  <si>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</si>
  <si>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</si>
  <si>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</si>
  <si>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</si>
  <si>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</si>
  <si>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</si>
  <si>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</si>
  <si>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</si>
  <si>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</si>
  <si>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</si>
  <si>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</si>
  <si>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</si>
  <si>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</si>
  <si>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</si>
  <si>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</si>
  <si>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</si>
  <si>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</si>
  <si>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</si>
  <si>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</si>
  <si>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</si>
  <si>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</si>
  <si>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</si>
  <si>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</si>
  <si>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</si>
  <si>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</si>
  <si>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</si>
  <si>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</si>
  <si>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</si>
  <si>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</si>
  <si>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</si>
  <si>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</si>
  <si>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</si>
  <si>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</si>
  <si>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</si>
  <si>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</si>
  <si>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</si>
  <si>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</si>
  <si>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</si>
  <si>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</si>
  <si>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</si>
  <si>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</si>
  <si>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</si>
  <si>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</si>
  <si>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</si>
  <si>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</si>
  <si>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</si>
  <si>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</si>
  <si>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</si>
  <si>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</si>
  <si>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</si>
  <si>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</si>
  <si>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</si>
  <si>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</si>
  <si>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</si>
  <si>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</si>
  <si>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</si>
  <si>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</si>
  <si>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</si>
  <si>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</si>
  <si>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</si>
  <si>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</si>
  <si>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</si>
  <si>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</si>
  <si>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</si>
  <si>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</si>
  <si>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</si>
  <si>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</si>
  <si>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</si>
  <si>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</si>
  <si>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</si>
  <si>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</si>
  <si>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</si>
  <si>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</si>
  <si>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</si>
  <si>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</si>
  <si>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</si>
  <si>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</si>
  <si>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</si>
  <si>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</si>
  <si>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</si>
  <si>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</si>
  <si>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</si>
  <si>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</si>
  <si>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</si>
  <si>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</si>
  <si>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</si>
  <si>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</si>
  <si>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</si>
  <si>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</si>
  <si>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</si>
  <si>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</si>
  <si>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</si>
  <si>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</si>
  <si>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</si>
  <si>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</si>
  <si>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</si>
  <si>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</si>
  <si>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</si>
  <si>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</si>
  <si>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</si>
  <si>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</si>
  <si>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</si>
  <si>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</si>
  <si>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</si>
  <si>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</si>
  <si>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</si>
  <si>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</si>
  <si>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</si>
  <si>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</si>
  <si>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</si>
  <si>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</si>
  <si>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</si>
  <si>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</si>
  <si>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</si>
  <si>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</si>
  <si>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</si>
  <si>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</si>
  <si>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</si>
  <si>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</si>
  <si>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</si>
  <si>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</si>
  <si>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</si>
  <si>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</si>
  <si>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</si>
  <si>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</si>
  <si>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</si>
  <si>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</si>
  <si>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</si>
  <si>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</si>
  <si>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</si>
  <si>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</si>
  <si>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</si>
  <si>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</si>
  <si>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</si>
  <si>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</si>
  <si>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</si>
  <si>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</si>
  <si>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</si>
  <si>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</si>
  <si>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</si>
  <si>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</si>
  <si>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</si>
  <si>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</si>
  <si>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</si>
  <si>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</si>
  <si>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</si>
  <si>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</si>
  <si>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</si>
  <si>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</si>
  <si>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</si>
  <si>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</si>
  <si>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</si>
  <si>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</si>
  <si>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</si>
  <si>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</si>
  <si>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</si>
  <si>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</si>
  <si>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</si>
  <si>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</si>
  <si>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</si>
  <si>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</si>
  <si>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</si>
  <si>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</si>
  <si>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</si>
  <si>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</si>
  <si>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</si>
  <si>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</si>
  <si>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</si>
  <si>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</si>
  <si>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</si>
  <si>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</si>
  <si>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</si>
  <si>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</si>
  <si>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</si>
  <si>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</si>
  <si>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</si>
  <si>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</si>
  <si>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</si>
  <si>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</si>
  <si>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</si>
  <si>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</si>
  <si>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</si>
  <si>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</si>
  <si>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</si>
  <si>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</si>
  <si>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</si>
  <si>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</si>
  <si>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</si>
  <si>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</si>
  <si>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</si>
  <si>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</si>
  <si>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</si>
  <si>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</si>
  <si>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</si>
  <si>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</si>
  <si>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</si>
  <si>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</si>
  <si>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</si>
  <si>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</si>
  <si>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</si>
  <si>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</si>
  <si>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</si>
  <si>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</si>
  <si>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</si>
  <si>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</si>
  <si>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</si>
  <si>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</si>
  <si>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</si>
  <si>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</si>
  <si>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</si>
  <si>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</si>
  <si>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</si>
  <si>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</si>
  <si>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</si>
  <si>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</si>
  <si>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</si>
  <si>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</si>
  <si>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</si>
  <si>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</si>
  <si>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</si>
  <si>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</si>
  <si>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</si>
  <si>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</si>
  <si>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</si>
  <si>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</si>
  <si>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</si>
  <si>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</si>
  <si>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</si>
  <si>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</si>
  <si>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</si>
  <si>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</si>
  <si>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</si>
  <si>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</si>
  <si>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</si>
  <si>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</si>
  <si>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</si>
  <si>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</si>
  <si>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</si>
  <si>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</si>
  <si>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</si>
  <si>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</si>
  <si>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</si>
  <si>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</si>
  <si>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</si>
  <si>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</si>
  <si>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</si>
  <si>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</si>
  <si>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</si>
  <si>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</si>
  <si>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</si>
  <si>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</si>
  <si>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</si>
  <si>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</si>
  <si>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</si>
  <si>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</si>
  <si>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</si>
  <si>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</si>
  <si>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</si>
  <si>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</si>
  <si>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</si>
  <si>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</si>
  <si>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</si>
  <si>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</si>
  <si>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</si>
  <si>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</si>
  <si>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</si>
  <si>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</si>
  <si>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</si>
  <si>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</si>
  <si>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</si>
  <si>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</si>
  <si>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</si>
  <si>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</si>
  <si>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</si>
  <si>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</si>
  <si>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</si>
  <si>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</si>
  <si>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</si>
  <si>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</si>
  <si>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</si>
  <si>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</si>
  <si>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</si>
  <si>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</si>
  <si>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</si>
  <si>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</si>
  <si>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</si>
  <si>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</si>
  <si>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</si>
  <si>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</si>
  <si>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</si>
  <si>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</si>
  <si>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</si>
  <si>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</si>
  <si>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</si>
  <si>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</si>
  <si>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</si>
  <si>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</si>
  <si>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</si>
  <si>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</si>
  <si>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</si>
  <si>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</si>
  <si>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</si>
  <si>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</si>
  <si>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</si>
  <si>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</si>
  <si>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</si>
  <si>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</si>
  <si>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</si>
  <si>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</si>
  <si>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</si>
  <si>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</si>
  <si>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</si>
  <si>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</si>
  <si>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</si>
  <si>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</si>
  <si>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</si>
  <si>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</si>
  <si>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</si>
  <si>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</si>
  <si>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</si>
  <si>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</si>
  <si>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</si>
  <si>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</si>
  <si>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</si>
  <si>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</si>
  <si>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</si>
  <si>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</si>
  <si>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</si>
  <si>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</si>
  <si>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</si>
  <si>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</si>
  <si>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</si>
  <si>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</si>
  <si>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</si>
  <si>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</si>
  <si>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</si>
  <si>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</si>
  <si>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</si>
  <si>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</si>
  <si>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</si>
  <si>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</si>
  <si>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</si>
  <si>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</si>
  <si>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</si>
  <si>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</si>
  <si>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</si>
  <si>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</si>
  <si>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</si>
  <si>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</si>
  <si>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</si>
  <si>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</si>
  <si>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</si>
  <si>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</si>
  <si>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</si>
  <si>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</si>
  <si>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</si>
  <si>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</si>
  <si>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</si>
  <si>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</si>
  <si>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</si>
  <si>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</si>
  <si>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</si>
  <si>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</si>
  <si>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</si>
  <si>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</si>
  <si>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</si>
  <si>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</si>
  <si>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</si>
  <si>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</si>
  <si>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</si>
  <si>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</si>
  <si>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</si>
  <si>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</si>
  <si>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</si>
  <si>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</si>
  <si>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</si>
  <si>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</si>
  <si>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</si>
  <si>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</si>
  <si>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</si>
  <si>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</si>
  <si>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</si>
  <si>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</si>
  <si>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</si>
  <si>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</si>
  <si>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</si>
  <si>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</si>
  <si>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</si>
  <si>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</si>
  <si>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</si>
  <si>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</si>
  <si>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</si>
  <si>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</si>
  <si>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</si>
  <si>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</si>
  <si>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</si>
  <si>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</si>
  <si>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</si>
  <si>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</si>
  <si>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</si>
  <si>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</si>
  <si>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</si>
  <si>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</si>
  <si>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</si>
  <si>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</si>
  <si>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</si>
  <si>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</si>
  <si>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</si>
  <si>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</si>
  <si>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</si>
  <si>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</si>
  <si>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</si>
  <si>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</si>
  <si>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</si>
  <si>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</si>
  <si>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</si>
  <si>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</si>
  <si>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</si>
  <si>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</si>
  <si>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</si>
  <si>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</si>
  <si>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</si>
  <si>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</si>
  <si>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</si>
  <si>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</si>
  <si>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</si>
  <si>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</si>
  <si>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</si>
  <si>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</si>
  <si>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</si>
  <si>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</si>
  <si>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</si>
  <si>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</si>
  <si>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</si>
  <si>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</si>
  <si>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</si>
  <si>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</si>
  <si>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</si>
  <si>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</si>
  <si>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</si>
  <si>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</si>
  <si>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</si>
  <si>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</si>
  <si>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</si>
  <si>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</si>
  <si>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</si>
  <si>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</si>
  <si>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</si>
  <si>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</si>
  <si>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</si>
  <si>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</si>
  <si>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</si>
  <si>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</si>
  <si>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</si>
  <si>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</si>
  <si>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</si>
  <si>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</si>
  <si>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</si>
  <si>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</si>
  <si>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</si>
  <si>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</si>
  <si>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</si>
  <si>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</si>
  <si>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</si>
  <si>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</si>
  <si>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</si>
  <si>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</si>
  <si>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</si>
  <si>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</si>
  <si>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</si>
  <si>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</si>
  <si>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</si>
  <si>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</si>
  <si>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</si>
  <si>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</si>
  <si>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</si>
  <si>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</si>
  <si>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</si>
  <si>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</si>
  <si>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</si>
  <si>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</si>
  <si>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</si>
  <si>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</si>
  <si>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</si>
  <si>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</si>
  <si>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</si>
  <si>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</si>
  <si>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</si>
  <si>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</si>
  <si>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</si>
  <si>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</si>
  <si>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</si>
  <si>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</si>
  <si>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</si>
  <si>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</si>
  <si>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</si>
  <si>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</si>
  <si>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</si>
  <si>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</si>
  <si>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</si>
  <si>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</si>
  <si>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</si>
  <si>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</si>
  <si>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</si>
  <si>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</si>
  <si>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</si>
  <si>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</si>
  <si>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</si>
  <si>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</si>
  <si>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</si>
  <si>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</si>
  <si>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</si>
  <si>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</si>
  <si>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</si>
  <si>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</si>
  <si>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</si>
  <si>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</si>
  <si>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</si>
  <si>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</si>
  <si>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</si>
  <si>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</si>
  <si>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</si>
  <si>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</si>
  <si>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</si>
  <si>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</si>
  <si>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</si>
  <si>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</si>
  <si>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</si>
  <si>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</si>
  <si>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</si>
  <si>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</si>
  <si>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</si>
  <si>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</si>
  <si>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</si>
  <si>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</si>
  <si>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</si>
  <si>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</si>
  <si>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</si>
  <si>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</si>
  <si>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</si>
  <si>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</si>
  <si>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</si>
  <si>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</si>
  <si>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</si>
  <si>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</si>
  <si>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</si>
  <si>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</si>
  <si>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</si>
  <si>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</si>
  <si>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</si>
  <si>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</si>
  <si>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</si>
  <si>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</si>
  <si>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</si>
  <si>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</si>
  <si>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</si>
  <si>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</si>
  <si>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</si>
  <si>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</si>
  <si>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</si>
  <si>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</si>
  <si>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</si>
  <si>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</si>
  <si>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</si>
  <si>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</si>
  <si>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</si>
  <si>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</si>
  <si>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</si>
  <si>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</si>
  <si>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</si>
  <si>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</si>
  <si>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</si>
  <si>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</si>
  <si>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</si>
  <si>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</si>
  <si>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</si>
  <si>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</si>
  <si>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</si>
  <si>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</si>
  <si>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</si>
  <si>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</si>
  <si>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</si>
  <si>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</si>
  <si>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</si>
  <si>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</si>
  <si>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</si>
  <si>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</si>
  <si>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</si>
  <si>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</si>
  <si>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</si>
  <si>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</si>
  <si>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</si>
  <si>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</si>
  <si>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</si>
  <si>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</si>
  <si>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</si>
  <si>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</si>
  <si>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</si>
  <si>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</si>
  <si>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</si>
  <si>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</si>
  <si>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</si>
  <si>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</si>
  <si>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</si>
  <si>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</si>
  <si>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</si>
  <si>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</si>
  <si>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</si>
  <si>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</si>
  <si>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</si>
  <si>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</si>
  <si>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</si>
  <si>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</si>
  <si>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</si>
  <si>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</si>
  <si>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</si>
  <si>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</si>
  <si>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</si>
  <si>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</si>
  <si>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</si>
  <si>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</si>
  <si>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</si>
  <si>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</si>
  <si>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</si>
  <si>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</si>
  <si>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</si>
  <si>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</si>
  <si>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</si>
  <si>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</si>
  <si>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</si>
  <si>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</si>
  <si>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</si>
  <si>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</si>
  <si>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</si>
  <si>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</si>
  <si>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</si>
  <si>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</si>
  <si>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</si>
  <si>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</si>
  <si>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</si>
  <si>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</si>
  <si>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</si>
  <si>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</si>
  <si>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</si>
  <si>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</si>
  <si>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</si>
  <si>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</si>
  <si>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</si>
  <si>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</si>
  <si>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</si>
  <si>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</si>
  <si>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</si>
  <si>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</si>
  <si>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</si>
  <si>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</si>
  <si>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</si>
  <si>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</si>
  <si>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</si>
  <si>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</si>
  <si>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</si>
  <si>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</si>
  <si>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</si>
  <si>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</si>
  <si>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</si>
  <si>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</si>
  <si>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</si>
  <si>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</si>
  <si>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</si>
  <si>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</si>
  <si>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</si>
  <si>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</si>
  <si>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</si>
  <si>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</si>
  <si>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</si>
  <si>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</si>
  <si>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</si>
  <si>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</si>
  <si>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</si>
  <si>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</si>
  <si>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</si>
  <si>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</si>
  <si>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</si>
  <si>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</si>
  <si>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</si>
  <si>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</si>
  <si>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</si>
  <si>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</si>
  <si>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</si>
  <si>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</si>
  <si>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</si>
  <si>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</si>
  <si>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</si>
  <si>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</si>
  <si>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</si>
  <si>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</si>
  <si>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</si>
  <si>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</si>
  <si>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</si>
  <si>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</si>
  <si>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</si>
  <si>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</si>
  <si>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</si>
  <si>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</si>
  <si>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</si>
  <si>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</si>
  <si>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</si>
  <si>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</si>
  <si>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</si>
  <si>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</si>
  <si>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</si>
  <si>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</si>
  <si>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</si>
  <si>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</si>
  <si>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</si>
  <si>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</si>
  <si>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</si>
  <si>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</si>
  <si>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</si>
  <si>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</si>
  <si>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</si>
  <si>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</si>
  <si>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</si>
  <si>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</si>
  <si>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</si>
  <si>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</si>
  <si>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</si>
  <si>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</si>
  <si>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</si>
  <si>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</si>
  <si>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</si>
  <si>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</si>
  <si>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</si>
  <si>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</si>
  <si>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</si>
  <si>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</si>
  <si>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</si>
  <si>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</si>
  <si>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</si>
  <si>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</si>
  <si>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</si>
  <si>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</si>
  <si>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</si>
  <si>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</si>
  <si>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</si>
  <si>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</si>
  <si>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</si>
  <si>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</si>
  <si>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</si>
  <si>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</si>
  <si>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</si>
  <si>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</si>
  <si>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</si>
  <si>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</si>
  <si>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</si>
  <si>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</si>
  <si>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</si>
  <si>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</si>
  <si>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</si>
  <si>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</si>
  <si>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</si>
  <si>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</si>
  <si>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</si>
  <si>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</si>
  <si>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</si>
  <si>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</si>
  <si>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</si>
  <si>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</si>
  <si>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</si>
  <si>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</si>
  <si>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</si>
  <si>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</si>
  <si>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</si>
  <si>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</si>
  <si>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</si>
  <si>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</si>
  <si>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</si>
  <si>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</si>
  <si>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</si>
  <si>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</si>
  <si>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</si>
  <si>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</si>
  <si>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</si>
  <si>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</si>
  <si>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</si>
  <si>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</si>
  <si>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</si>
  <si>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</si>
  <si>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</si>
  <si>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</si>
  <si>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</si>
  <si>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</si>
  <si>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</si>
  <si>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</si>
  <si>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</si>
  <si>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</si>
  <si>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</si>
  <si>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</si>
  <si>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</si>
  <si>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</si>
  <si>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</si>
  <si>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</si>
  <si>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</si>
  <si>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</si>
  <si>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</si>
  <si>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</si>
  <si>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</si>
  <si>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</si>
  <si>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</si>
  <si>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</si>
  <si>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</si>
  <si>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</si>
  <si>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</si>
  <si>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</si>
  <si>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</si>
  <si>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</si>
  <si>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</si>
  <si>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</si>
  <si>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</si>
  <si>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</si>
  <si>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</si>
  <si>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</si>
  <si>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</si>
  <si>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</si>
  <si>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</si>
  <si>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</si>
  <si>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</si>
  <si>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</si>
  <si>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</si>
  <si>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</si>
  <si>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</si>
  <si>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</si>
  <si>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</si>
  <si>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</si>
  <si>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</si>
  <si>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</si>
  <si>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</si>
  <si>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</si>
  <si>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</si>
  <si>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</si>
  <si>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</si>
  <si>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</si>
  <si>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</si>
  <si>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</si>
  <si>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</si>
  <si>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</si>
  <si>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</si>
  <si>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</si>
  <si>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</si>
  <si>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</si>
  <si>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</si>
  <si>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</si>
  <si>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</si>
  <si>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</si>
  <si>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</si>
  <si>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</si>
  <si>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</si>
  <si>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</si>
  <si>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</si>
  <si>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</si>
  <si>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</si>
  <si>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</si>
  <si>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</si>
  <si>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</si>
  <si>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</si>
  <si>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</si>
  <si>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</si>
  <si>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</si>
  <si>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</si>
  <si>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</si>
  <si>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</si>
  <si>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</si>
  <si>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</si>
  <si>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</si>
  <si>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</si>
  <si>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</si>
  <si>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</si>
  <si>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</si>
  <si>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</si>
  <si>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</si>
  <si>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</si>
  <si>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</si>
  <si>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</si>
  <si>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</si>
  <si>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</si>
  <si>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</si>
  <si>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</si>
  <si>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</si>
  <si>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</si>
  <si>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</si>
  <si>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</si>
  <si>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</si>
  <si>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</si>
  <si>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</si>
  <si>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</si>
  <si>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</si>
  <si>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</si>
  <si>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</si>
  <si>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</si>
  <si>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</si>
  <si>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</si>
  <si>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</si>
  <si>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</si>
  <si>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</si>
  <si>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</si>
  <si>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</si>
  <si>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</si>
  <si>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</si>
  <si>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</si>
  <si>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</si>
  <si>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</si>
  <si>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</si>
  <si>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</si>
  <si>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</si>
  <si>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</si>
  <si>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</si>
  <si>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</si>
  <si>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</si>
  <si>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</si>
  <si>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</si>
  <si>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</si>
  <si>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</si>
  <si>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</si>
  <si>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</si>
  <si>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</si>
  <si>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</si>
  <si>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</si>
  <si>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</si>
  <si>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</si>
  <si>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</si>
  <si>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</si>
  <si>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</si>
  <si>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</si>
  <si>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</si>
  <si>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</si>
  <si>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</si>
  <si>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</si>
  <si>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</si>
  <si>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</si>
  <si>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</si>
  <si>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</si>
  <si>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</si>
  <si>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</si>
  <si>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</si>
  <si>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</si>
  <si>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</si>
  <si>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</si>
  <si>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</si>
  <si>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</si>
  <si>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</si>
  <si>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</si>
  <si>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</si>
  <si>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</si>
  <si>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</si>
  <si>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</si>
  <si>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</si>
  <si>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</si>
  <si>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</si>
  <si>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</si>
  <si>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</si>
  <si>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</si>
  <si>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</si>
  <si>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</si>
  <si>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</si>
  <si>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</si>
  <si>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</si>
  <si>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</si>
  <si>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</si>
  <si>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</si>
  <si>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</si>
  <si>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</si>
  <si>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</si>
  <si>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</si>
  <si>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</si>
  <si>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</si>
  <si>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</si>
  <si>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</si>
  <si>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</si>
  <si>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</si>
  <si>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</si>
  <si>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</si>
  <si>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</si>
  <si>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</si>
  <si>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</si>
  <si>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</si>
  <si>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</si>
  <si>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</si>
  <si>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</si>
  <si>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</si>
  <si>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</si>
  <si>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</si>
  <si>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</si>
  <si>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</si>
  <si>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</si>
  <si>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</si>
  <si>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</si>
  <si>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</si>
  <si>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</si>
  <si>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</si>
  <si>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</si>
  <si>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</si>
  <si>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</si>
  <si>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</si>
  <si>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</si>
  <si>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</si>
  <si>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</si>
  <si>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</si>
  <si>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</si>
  <si>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</si>
  <si>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</si>
  <si>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</si>
  <si>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</si>
  <si>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</si>
  <si>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</si>
  <si>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</si>
  <si>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</si>
  <si>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</si>
  <si>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</si>
  <si>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</si>
  <si>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</si>
  <si>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</si>
  <si>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</si>
  <si>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</si>
  <si>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</si>
  <si>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</si>
  <si>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</si>
  <si>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</si>
  <si>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</si>
  <si>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</si>
  <si>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</si>
  <si>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</si>
  <si>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</si>
  <si>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</si>
  <si>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</si>
  <si>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</si>
  <si>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</si>
  <si>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</si>
  <si>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</si>
  <si>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</si>
  <si>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</si>
  <si>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</si>
  <si>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</si>
  <si>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</si>
  <si>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</si>
  <si>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</si>
  <si>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</si>
  <si>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</si>
  <si>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</si>
  <si>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</si>
  <si>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</si>
  <si>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</si>
  <si>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</si>
  <si>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</si>
  <si>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</si>
  <si>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</si>
  <si>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</si>
  <si>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</si>
  <si>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</si>
  <si>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</si>
  <si>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</si>
  <si>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</si>
  <si>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</si>
  <si>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</si>
  <si>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</si>
  <si>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</si>
  <si>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</si>
  <si>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</si>
  <si>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</si>
  <si>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</si>
  <si>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</si>
  <si>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</si>
  <si>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</si>
  <si>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</si>
  <si>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</si>
  <si>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</si>
  <si>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</si>
  <si>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</si>
  <si>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</si>
  <si>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</si>
  <si>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</si>
  <si>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</si>
  <si>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</si>
  <si>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</si>
  <si>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</si>
  <si>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</si>
  <si>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</si>
  <si>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</si>
  <si>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</si>
  <si>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</si>
  <si>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</si>
  <si>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</si>
  <si>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</si>
  <si>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</si>
  <si>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</si>
  <si>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</si>
  <si>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</si>
  <si>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</si>
  <si>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</si>
  <si>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</si>
  <si>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</si>
  <si>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</si>
  <si>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</si>
  <si>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</si>
  <si>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</si>
  <si>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</si>
  <si>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</si>
  <si>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</si>
  <si>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</si>
  <si>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</si>
  <si>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</si>
  <si>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</si>
  <si>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</si>
  <si>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</si>
  <si>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</si>
  <si>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</si>
  <si>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</si>
  <si>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</si>
  <si>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</si>
  <si>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</si>
  <si>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</si>
  <si>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</si>
  <si>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</si>
  <si>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</si>
  <si>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</si>
  <si>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</si>
  <si>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</si>
  <si>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</si>
  <si>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</si>
  <si>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</si>
  <si>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</si>
  <si>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</si>
  <si>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</si>
  <si>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</si>
  <si>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</si>
  <si>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</si>
  <si>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</si>
  <si>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</si>
  <si>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</si>
  <si>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</si>
  <si>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</si>
  <si>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</si>
  <si>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</si>
  <si>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</si>
  <si>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</si>
  <si>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</si>
  <si>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</si>
  <si>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</si>
  <si>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</si>
  <si>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</si>
  <si>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</si>
  <si>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</si>
  <si>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</si>
  <si>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</si>
  <si>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</si>
  <si>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</si>
  <si>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</si>
  <si>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</si>
  <si>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</si>
  <si>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</si>
  <si>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</si>
  <si>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</si>
  <si>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</si>
  <si>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</si>
  <si>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</si>
  <si>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</si>
  <si>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</si>
  <si>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</si>
  <si>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</si>
  <si>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</si>
  <si>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</si>
  <si>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</si>
  <si>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</si>
  <si>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</si>
  <si>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</si>
  <si>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</si>
  <si>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</si>
  <si>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</si>
  <si>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</si>
  <si>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</si>
  <si>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</si>
  <si>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</si>
  <si>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</si>
  <si>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</si>
  <si>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</si>
  <si>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</si>
  <si>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</si>
  <si>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</si>
  <si>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</si>
  <si>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</si>
  <si>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</si>
  <si>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</si>
  <si>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</si>
  <si>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</si>
  <si>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</si>
  <si>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</si>
  <si>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</si>
  <si>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</si>
  <si>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</si>
  <si>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</si>
  <si>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</si>
  <si>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</si>
  <si>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</si>
  <si>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</si>
  <si>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</si>
  <si>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</si>
  <si>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</si>
  <si>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</si>
  <si>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</si>
  <si>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</si>
  <si>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</si>
  <si>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</si>
  <si>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</si>
  <si>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</si>
  <si>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</si>
  <si>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</si>
  <si>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</si>
  <si>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</si>
  <si>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</si>
  <si>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</si>
  <si>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</si>
  <si>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</si>
  <si>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</si>
  <si>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</si>
  <si>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</si>
  <si>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</si>
  <si>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</si>
  <si>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</si>
  <si>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</si>
  <si>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</si>
  <si>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</si>
  <si>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</si>
  <si>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</si>
  <si>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</si>
  <si>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</si>
  <si>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</si>
  <si>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</si>
  <si>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</si>
  <si>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</si>
  <si>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</si>
  <si>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</si>
  <si>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</si>
  <si>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</si>
  <si>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</si>
  <si>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</si>
  <si>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</si>
  <si>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</si>
  <si>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</si>
  <si>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</si>
  <si>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</si>
  <si>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</si>
  <si>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</si>
  <si>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</si>
  <si>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</si>
  <si>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</si>
  <si>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</si>
  <si>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</si>
  <si>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</si>
  <si>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</si>
  <si>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</si>
  <si>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</si>
  <si>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</si>
  <si>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</si>
  <si>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</si>
  <si>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</si>
  <si>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</si>
  <si>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</si>
  <si>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</si>
  <si>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</si>
  <si>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</si>
  <si>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</si>
  <si>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</si>
  <si>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</si>
  <si>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</si>
  <si>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</si>
  <si>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</si>
  <si>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</si>
  <si>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</si>
  <si>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</si>
  <si>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</si>
  <si>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</si>
  <si>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</si>
  <si>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</si>
  <si>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</si>
  <si>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</si>
  <si>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</si>
  <si>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</si>
  <si>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</si>
  <si>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</si>
  <si>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</si>
  <si>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</si>
  <si>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</si>
  <si>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</si>
  <si>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</si>
  <si>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</si>
  <si>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</si>
  <si>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</si>
  <si>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</si>
  <si>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</si>
  <si>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</si>
  <si>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</si>
  <si>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</si>
  <si>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</si>
  <si>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</si>
  <si>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</si>
  <si>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</si>
  <si>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</si>
  <si>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</si>
  <si>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</si>
  <si>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</si>
  <si>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</si>
  <si>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</si>
  <si>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</si>
  <si>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</si>
  <si>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</si>
  <si>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</si>
  <si>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</si>
  <si>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</si>
  <si>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</si>
  <si>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</si>
  <si>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</si>
  <si>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</si>
  <si>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</si>
  <si>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</si>
  <si>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</si>
  <si>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</si>
  <si>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</si>
  <si>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</si>
  <si>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</si>
  <si>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</si>
  <si>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</si>
  <si>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</si>
  <si>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</si>
  <si>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</si>
  <si>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</si>
  <si>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</si>
  <si>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</si>
  <si>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</si>
  <si>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</si>
  <si>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</si>
  <si>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</si>
  <si>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</si>
  <si>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</si>
  <si>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</si>
  <si>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</si>
  <si>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</si>
  <si>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</si>
  <si>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</si>
  <si>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</si>
  <si>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</si>
  <si>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</si>
  <si>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</si>
  <si>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</si>
  <si>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</si>
  <si>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</si>
  <si>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</si>
  <si>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</si>
  <si>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</si>
  <si>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</si>
  <si>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</si>
  <si>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</si>
  <si>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</si>
  <si>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</si>
  <si>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</si>
  <si>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</si>
  <si>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</si>
  <si>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</si>
  <si>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</si>
  <si>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</si>
  <si>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</si>
  <si>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</si>
  <si>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</si>
  <si>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</si>
  <si>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</si>
  <si>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</si>
  <si>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</si>
  <si>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</si>
  <si>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</si>
  <si>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</si>
  <si>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</si>
  <si>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</si>
  <si>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</si>
  <si>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</si>
  <si>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</si>
  <si>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</si>
  <si>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</si>
  <si>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</si>
  <si>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</si>
  <si>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</si>
  <si>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</si>
  <si>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</si>
  <si>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</si>
  <si>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</si>
  <si>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</si>
  <si>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</si>
  <si>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</si>
  <si>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</si>
  <si>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</si>
  <si>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</si>
  <si>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</si>
  <si>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</si>
  <si>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</si>
  <si>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</si>
  <si>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</si>
  <si>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</si>
  <si>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</si>
  <si>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</si>
  <si>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</si>
  <si>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</si>
  <si>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</si>
  <si>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</si>
  <si>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</si>
  <si>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</si>
  <si>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</si>
  <si>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</si>
  <si>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</si>
  <si>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</si>
  <si>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</si>
  <si>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</si>
  <si>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</si>
  <si>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</si>
  <si>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</si>
  <si>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</si>
  <si>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</si>
  <si>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</si>
  <si>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</si>
  <si>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</si>
  <si>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</si>
  <si>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</si>
  <si>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</si>
  <si>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</si>
  <si>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</si>
  <si>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</si>
  <si>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</si>
  <si>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</si>
  <si>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</si>
  <si>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</si>
  <si>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</si>
  <si>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</si>
  <si>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</si>
  <si>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</si>
  <si>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</si>
  <si>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</si>
  <si>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</si>
  <si>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</si>
  <si>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</si>
  <si>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</si>
  <si>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</si>
  <si>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</si>
  <si>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</si>
  <si>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</si>
  <si>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</si>
  <si>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</si>
  <si>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</si>
  <si>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</si>
  <si>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</si>
  <si>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</si>
  <si>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</si>
  <si>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</si>
  <si>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</si>
  <si>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</si>
  <si>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</si>
  <si>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</si>
  <si>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</si>
  <si>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</si>
  <si>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</si>
  <si>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</si>
  <si>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</si>
  <si>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</si>
  <si>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</si>
  <si>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</si>
  <si>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</si>
  <si>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</si>
  <si>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</si>
  <si>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</si>
  <si>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</si>
  <si>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</si>
  <si>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</si>
  <si>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</si>
  <si>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</si>
  <si>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</si>
  <si>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</si>
  <si>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</si>
  <si>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</si>
  <si>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</si>
  <si>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</si>
  <si>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</si>
  <si>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</si>
  <si>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</si>
  <si>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</si>
  <si>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</si>
  <si>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</si>
  <si>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</si>
  <si>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</si>
  <si>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</si>
  <si>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</si>
  <si>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</si>
  <si>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</si>
  <si>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</si>
  <si>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</si>
  <si>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</si>
  <si>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</si>
  <si>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</si>
  <si>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</si>
  <si>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</si>
  <si>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</si>
  <si>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</si>
  <si>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</si>
  <si>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</si>
  <si>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</si>
  <si>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</si>
  <si>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</si>
  <si>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</si>
  <si>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</si>
  <si>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</si>
  <si>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</si>
  <si>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</si>
  <si>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</si>
  <si>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</si>
  <si>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</si>
  <si>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</si>
  <si>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</si>
  <si>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</si>
  <si>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</si>
  <si>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</si>
  <si>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</si>
  <si>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</si>
  <si>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</si>
  <si>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</si>
  <si>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</si>
  <si>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</si>
  <si>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</si>
  <si>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</si>
  <si>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</si>
  <si>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</si>
  <si>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</si>
  <si>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</si>
  <si>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</si>
  <si>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</si>
  <si>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</si>
  <si>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</si>
  <si>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</si>
  <si>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</si>
  <si>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</si>
  <si>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</si>
  <si>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</si>
  <si>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</si>
  <si>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</si>
  <si>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</si>
  <si>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</si>
  <si>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</si>
  <si>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</si>
  <si>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</si>
  <si>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</si>
  <si>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</si>
  <si>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</si>
  <si>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</si>
  <si>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</si>
  <si>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</si>
  <si>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</si>
  <si>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</si>
  <si>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</si>
  <si>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</si>
  <si>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</si>
  <si>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</si>
  <si>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</si>
  <si>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</si>
  <si>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</si>
  <si>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</si>
  <si>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</si>
  <si>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</si>
  <si>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</si>
  <si>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</si>
  <si>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</si>
  <si>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</si>
  <si>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</si>
  <si>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</si>
  <si>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</si>
  <si>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</si>
  <si>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</si>
  <si>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</si>
  <si>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</si>
  <si>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</si>
  <si>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</si>
  <si>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</si>
  <si>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</si>
  <si>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</si>
  <si>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</si>
  <si>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</si>
  <si>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</si>
  <si>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</si>
  <si>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</si>
  <si>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</si>
  <si>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</si>
  <si>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</si>
  <si>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</si>
  <si>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</si>
  <si>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</si>
  <si>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</si>
  <si>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</si>
  <si>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</si>
  <si>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</si>
  <si>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</si>
  <si>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</si>
  <si>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</si>
  <si>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</si>
  <si>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</si>
  <si>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</si>
  <si>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</si>
  <si>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</si>
  <si>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</si>
  <si>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</si>
  <si>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</si>
  <si>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</si>
  <si>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</si>
  <si>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</si>
  <si>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</si>
  <si>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</si>
  <si>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</si>
  <si>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</si>
  <si>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</si>
  <si>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</si>
  <si>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</si>
  <si>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</si>
  <si>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</si>
  <si>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</si>
  <si>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</si>
  <si>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</si>
  <si>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</si>
  <si>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</si>
  <si>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</si>
  <si>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</si>
  <si>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</si>
  <si>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</si>
  <si>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</si>
  <si>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</si>
  <si>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</si>
  <si>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</si>
  <si>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</si>
  <si>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</si>
  <si>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</si>
  <si>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</si>
  <si>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</si>
  <si>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</si>
  <si>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</si>
  <si>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</si>
  <si>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</si>
  <si>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</si>
  <si>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</si>
  <si>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</si>
  <si>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</si>
  <si>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</si>
  <si>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</si>
  <si>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</si>
  <si>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</si>
  <si>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</si>
  <si>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</si>
  <si>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</si>
  <si>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</si>
  <si>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</si>
  <si>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</si>
  <si>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</si>
  <si>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</si>
  <si>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</si>
  <si>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</si>
  <si>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</si>
  <si>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</si>
  <si>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</si>
  <si>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</si>
  <si>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</si>
  <si>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</si>
  <si>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</si>
  <si>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</si>
  <si>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</si>
  <si>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</si>
  <si>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</si>
  <si>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</si>
  <si>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</si>
  <si>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</si>
  <si>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</si>
  <si>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</si>
  <si>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</si>
  <si>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</si>
  <si>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</si>
  <si>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</si>
  <si>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</si>
  <si>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</si>
  <si>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</si>
  <si>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</si>
  <si>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</si>
  <si>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</si>
  <si>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</si>
  <si>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</si>
  <si>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</si>
  <si>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</si>
  <si>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</si>
  <si>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</si>
  <si>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</si>
  <si>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</si>
  <si>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</si>
  <si>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</si>
  <si>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</si>
  <si>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</si>
  <si>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</si>
  <si>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</si>
  <si>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</si>
  <si>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</si>
  <si>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</si>
  <si>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</si>
  <si>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</si>
  <si>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</si>
  <si>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</si>
  <si>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</si>
  <si>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</si>
  <si>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</si>
  <si>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</si>
  <si>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</si>
  <si>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</si>
  <si>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</si>
  <si>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</si>
  <si>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</si>
  <si>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</si>
  <si>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</si>
  <si>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</si>
  <si>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</si>
  <si>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</si>
  <si>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</si>
  <si>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</si>
  <si>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</si>
  <si>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</si>
  <si>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</si>
  <si>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</si>
  <si>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</si>
  <si>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</si>
  <si>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</si>
  <si>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</si>
  <si>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</si>
  <si>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</si>
  <si>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</si>
  <si>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</si>
  <si>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</si>
  <si>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</si>
  <si>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</si>
  <si>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</si>
  <si>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</si>
  <si>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</si>
  <si>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</si>
  <si>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</si>
  <si>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</si>
  <si>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</si>
  <si>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</si>
  <si>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</si>
  <si>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</si>
  <si>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</si>
  <si>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</si>
  <si>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</si>
  <si>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</si>
  <si>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</si>
  <si>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</si>
  <si>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</si>
  <si>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</si>
  <si>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</si>
  <si>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</si>
  <si>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</si>
  <si>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</si>
  <si>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</si>
  <si>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</si>
  <si>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</si>
  <si>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</si>
  <si>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</si>
  <si>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</si>
  <si>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</si>
  <si>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</si>
  <si>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</si>
  <si>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</si>
  <si>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</si>
  <si>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</si>
  <si>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</si>
  <si>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</si>
  <si>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</si>
  <si>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</si>
  <si>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</si>
  <si>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</si>
  <si>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</si>
  <si>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</si>
  <si>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</si>
  <si>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</si>
  <si>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</si>
  <si>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</si>
  <si>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</si>
  <si>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</si>
  <si>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</si>
  <si>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</si>
  <si>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</si>
  <si>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</si>
  <si>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</si>
  <si>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</si>
  <si>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</si>
  <si>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</si>
  <si>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</si>
  <si>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</si>
  <si>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</si>
  <si>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</si>
  <si>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</si>
  <si>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</si>
  <si>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</si>
  <si>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</si>
  <si>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</si>
  <si>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</si>
  <si>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</si>
  <si>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</si>
  <si>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</si>
  <si>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</si>
  <si>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</si>
  <si>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</si>
  <si>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</si>
  <si>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</si>
  <si>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</si>
  <si>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</si>
  <si>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</si>
  <si>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</si>
  <si>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</si>
  <si>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</si>
  <si>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</si>
  <si>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</si>
  <si>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</si>
  <si>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</si>
  <si>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</si>
  <si>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</si>
  <si>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</si>
  <si>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</si>
  <si>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</si>
  <si>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</si>
  <si>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</si>
  <si>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</si>
  <si>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</si>
  <si>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</si>
  <si>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</si>
  <si>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</si>
  <si>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</si>
  <si>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</si>
  <si>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</si>
  <si>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</si>
  <si>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</si>
  <si>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</si>
  <si>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</si>
  <si>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</si>
  <si>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</si>
  <si>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</si>
  <si>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</si>
  <si>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</si>
  <si>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</si>
  <si>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</si>
  <si>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</si>
  <si>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</si>
  <si>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</si>
  <si>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</si>
  <si>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</si>
  <si>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</si>
  <si>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</si>
  <si>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</si>
  <si>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</si>
  <si>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</si>
  <si>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</si>
  <si>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</si>
  <si>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</si>
  <si>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</si>
  <si>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</si>
  <si>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</si>
  <si>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</si>
  <si>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</si>
  <si>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</si>
  <si>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</si>
  <si>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</si>
  <si>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</si>
  <si>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</si>
  <si>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</si>
  <si>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</si>
  <si>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</si>
  <si>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</si>
  <si>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</si>
  <si>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</si>
  <si>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</si>
  <si>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</si>
  <si>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</si>
  <si>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</si>
  <si>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</si>
  <si>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</si>
  <si>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</si>
  <si>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</si>
  <si>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</si>
  <si>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</si>
  <si>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</si>
  <si>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</si>
  <si>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</si>
  <si>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</si>
  <si>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</si>
  <si>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</si>
  <si>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</si>
  <si>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</si>
  <si>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</si>
  <si>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</si>
  <si>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</si>
  <si>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</si>
  <si>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</si>
  <si>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</si>
  <si>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</si>
  <si>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</si>
  <si>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</si>
  <si>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</si>
  <si>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</si>
  <si>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</si>
  <si>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</si>
  <si>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</si>
  <si>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</si>
  <si>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</si>
  <si>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</si>
  <si>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</si>
  <si>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</si>
  <si>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</si>
  <si>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</si>
  <si>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</si>
  <si>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</si>
  <si>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</si>
  <si>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</si>
  <si>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</si>
  <si>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</si>
  <si>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</si>
  <si>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</si>
  <si>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</si>
  <si>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</si>
  <si>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</si>
  <si>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</si>
  <si>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</si>
  <si>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</si>
  <si>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</si>
  <si>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</si>
  <si>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</si>
  <si>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</si>
  <si>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</si>
  <si>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</si>
  <si>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</si>
  <si>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</si>
  <si>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</si>
  <si>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</si>
  <si>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</si>
  <si>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</si>
  <si>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</si>
  <si>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</si>
  <si>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</si>
  <si>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</si>
  <si>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</si>
  <si>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</si>
  <si>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</si>
  <si>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</si>
  <si>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</si>
  <si>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</si>
  <si>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</si>
  <si>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</si>
  <si>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</si>
  <si>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</si>
  <si>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</si>
  <si>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</si>
  <si>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</si>
  <si>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</si>
  <si>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</si>
  <si>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</si>
  <si>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</si>
  <si>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</si>
  <si>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</si>
  <si>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</si>
  <si>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</si>
  <si>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</si>
  <si>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</si>
  <si>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</si>
  <si>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</si>
  <si>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</si>
  <si>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</si>
  <si>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</si>
  <si>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</si>
  <si>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</si>
  <si>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</si>
  <si>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</si>
  <si>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</si>
  <si>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</si>
  <si>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</si>
  <si>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</si>
  <si>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</si>
  <si>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</si>
  <si>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</si>
  <si>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</si>
  <si>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</si>
  <si>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</si>
  <si>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</si>
  <si>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</si>
  <si>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</si>
  <si>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</si>
  <si>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</si>
  <si>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</si>
  <si>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</si>
  <si>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</si>
  <si>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</si>
  <si>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</si>
  <si>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</si>
  <si>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</si>
  <si>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</si>
  <si>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</si>
  <si>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</si>
  <si>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</si>
  <si>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</si>
  <si>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</si>
  <si>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</si>
  <si>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</si>
  <si>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</si>
  <si>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</si>
  <si>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</si>
  <si>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</si>
  <si>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</si>
  <si>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</si>
  <si>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</si>
  <si>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</si>
  <si>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</si>
  <si>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</si>
  <si>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</si>
  <si>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</si>
  <si>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</si>
  <si>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</si>
  <si>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</si>
  <si>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</si>
  <si>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</si>
  <si>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</si>
  <si>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</si>
  <si>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</si>
  <si>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</si>
  <si>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</si>
  <si>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</si>
  <si>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</si>
  <si>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</si>
  <si>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</si>
  <si>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</si>
  <si>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</si>
  <si>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</si>
  <si>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</si>
  <si>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</si>
  <si>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</si>
  <si>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</si>
  <si>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</si>
  <si>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</si>
  <si>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</si>
  <si>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</si>
  <si>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</si>
  <si>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</si>
  <si>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</si>
  <si>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</si>
  <si>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</si>
  <si>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</si>
  <si>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</si>
  <si>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</si>
  <si>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</si>
  <si>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</si>
  <si>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</si>
  <si>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</si>
  <si>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</si>
  <si>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</si>
  <si>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</si>
  <si>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</si>
  <si>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</si>
  <si>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</si>
  <si>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</si>
  <si>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</si>
  <si>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</si>
  <si>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</si>
  <si>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</si>
  <si>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</si>
  <si>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</si>
  <si>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</si>
  <si>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</si>
  <si>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</si>
  <si>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</si>
  <si>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</si>
  <si>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</si>
  <si>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</si>
  <si>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</si>
  <si>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</si>
  <si>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</si>
  <si>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</si>
  <si>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</si>
  <si>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</si>
  <si>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</si>
  <si>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</si>
  <si>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</si>
  <si>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</si>
  <si>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</si>
  <si>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</si>
  <si>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</si>
  <si>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</si>
  <si>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</si>
  <si>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</si>
  <si>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</si>
  <si>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</si>
  <si>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</si>
  <si>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</si>
  <si>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</si>
  <si>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</si>
  <si>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</si>
  <si>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</si>
  <si>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</si>
  <si>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</si>
  <si>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</si>
  <si>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</si>
  <si>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</si>
  <si>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</si>
  <si>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</si>
  <si>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</si>
  <si>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</si>
  <si>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</si>
  <si>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</si>
  <si>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</si>
  <si>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</si>
  <si>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</si>
  <si>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</si>
  <si>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</si>
  <si>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</si>
  <si>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</si>
  <si>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</si>
  <si>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</si>
  <si>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</si>
  <si>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</si>
  <si>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</si>
  <si>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</si>
  <si>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</si>
  <si>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</si>
  <si>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</si>
  <si>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</si>
  <si>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</si>
  <si>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</si>
  <si>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</si>
  <si>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</si>
  <si>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</si>
  <si>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</si>
  <si>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</si>
  <si>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</si>
  <si>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</si>
  <si>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</si>
  <si>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</si>
  <si>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</si>
  <si>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</si>
  <si>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</si>
  <si>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</si>
  <si>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</si>
  <si>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</si>
  <si>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</si>
  <si>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</si>
  <si>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</si>
  <si>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</si>
  <si>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</si>
  <si>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</si>
  <si>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</si>
  <si>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</si>
  <si>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</si>
  <si>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</si>
  <si>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</si>
  <si>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</si>
  <si>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</si>
  <si>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</si>
  <si>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</si>
  <si>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</si>
  <si>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</si>
  <si>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</si>
  <si>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</si>
  <si>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</si>
  <si>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</si>
  <si>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</si>
  <si>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</si>
  <si>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</si>
  <si>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</si>
  <si>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</si>
  <si>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</si>
  <si>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</si>
  <si>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</si>
  <si>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</si>
  <si>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</si>
  <si>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</si>
  <si>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</si>
  <si>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</si>
  <si>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</si>
  <si>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</si>
  <si>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</si>
  <si>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</si>
  <si>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</si>
  <si>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</si>
  <si>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</si>
  <si>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</si>
  <si>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</si>
  <si>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</si>
  <si>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</si>
  <si>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</si>
  <si>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</si>
  <si>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</si>
  <si>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</si>
  <si>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</si>
  <si>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</si>
  <si>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</si>
  <si>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</si>
  <si>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</si>
  <si>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</si>
  <si>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</si>
  <si>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</si>
  <si>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</si>
  <si>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</si>
  <si>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</si>
  <si>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</si>
  <si>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</si>
  <si>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</si>
  <si>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</si>
  <si>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</si>
  <si>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</si>
  <si>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</si>
  <si>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</si>
  <si>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</si>
  <si>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</si>
  <si>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</si>
  <si>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</si>
  <si>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</si>
  <si>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</si>
  <si>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</si>
  <si>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</si>
  <si>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</si>
  <si>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</si>
  <si>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</si>
  <si>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</si>
  <si>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</si>
  <si>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</si>
  <si>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</si>
  <si>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</si>
  <si>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</si>
  <si>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</si>
  <si>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</si>
  <si>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</si>
  <si>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</si>
  <si>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</si>
  <si>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</si>
  <si>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</si>
  <si>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</si>
  <si>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</si>
  <si>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</si>
  <si>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</si>
  <si>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</si>
  <si>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</si>
  <si>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</si>
  <si>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</si>
  <si>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</si>
  <si>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</si>
  <si>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</si>
  <si>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</si>
  <si>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</si>
  <si>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</si>
  <si>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</si>
  <si>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</si>
  <si>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</si>
  <si>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</si>
  <si>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</si>
  <si>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</si>
  <si>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</si>
  <si>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</si>
  <si>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</si>
  <si>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</si>
  <si>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</si>
  <si>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</si>
  <si>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</si>
  <si>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</si>
  <si>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</si>
  <si>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</si>
  <si>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</si>
  <si>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</si>
  <si>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</si>
  <si>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</si>
  <si>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</si>
  <si>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</si>
  <si>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</si>
  <si>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</si>
  <si>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</si>
  <si>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</si>
  <si>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</si>
  <si>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</si>
  <si>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</si>
  <si>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</si>
  <si>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</si>
  <si>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</si>
  <si>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</si>
  <si>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</si>
  <si>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</si>
  <si>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</si>
  <si>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</si>
  <si>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</si>
  <si>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</si>
  <si>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</si>
  <si>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</si>
  <si>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</si>
  <si>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</si>
  <si>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</si>
  <si>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</si>
  <si>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</si>
  <si>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</si>
  <si>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</si>
  <si>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</si>
  <si>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</si>
  <si>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</si>
  <si>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</si>
  <si>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</si>
  <si>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</si>
  <si>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</si>
  <si>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</si>
  <si>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</si>
  <si>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</si>
  <si>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</si>
  <si>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</si>
  <si>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</si>
  <si>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</si>
  <si>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</si>
  <si>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</si>
  <si>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</si>
  <si>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</si>
  <si>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</si>
  <si>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</si>
  <si>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</si>
  <si>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</si>
  <si>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</si>
  <si>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</si>
  <si>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</si>
  <si>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</si>
  <si>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</si>
  <si>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</si>
  <si>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</si>
  <si>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</si>
  <si>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</si>
  <si>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</si>
  <si>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</si>
  <si>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</si>
  <si>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</si>
  <si>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</si>
  <si>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</si>
  <si>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</si>
  <si>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</si>
  <si>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</si>
  <si>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</si>
  <si>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</si>
  <si>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</si>
  <si>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</si>
  <si>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</si>
  <si>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</si>
  <si>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</si>
  <si>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</si>
  <si>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</si>
  <si>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</si>
  <si>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</si>
  <si>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</si>
  <si>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</si>
  <si>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</si>
  <si>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</si>
  <si>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</si>
  <si>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</si>
  <si>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</si>
  <si>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</si>
  <si>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</si>
  <si>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</si>
  <si>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</si>
  <si>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</si>
  <si>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</si>
  <si>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</si>
  <si>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</si>
  <si>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</si>
  <si>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</si>
  <si>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</si>
  <si>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</si>
  <si>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</si>
  <si>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</si>
  <si>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</si>
  <si>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</si>
  <si>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</si>
  <si>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</si>
  <si>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</si>
  <si>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</si>
  <si>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</si>
  <si>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</si>
  <si>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</si>
  <si>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</si>
  <si>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</si>
  <si>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</si>
  <si>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</si>
  <si>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</si>
  <si>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</si>
  <si>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</si>
  <si>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</si>
  <si>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</si>
  <si>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</si>
  <si>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</si>
  <si>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</si>
  <si>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</si>
  <si>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</si>
  <si>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</si>
  <si>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</si>
  <si>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</si>
  <si>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</si>
  <si>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</si>
  <si>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</si>
  <si>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</si>
  <si>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</si>
  <si>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</si>
  <si>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</si>
  <si>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</si>
  <si>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</si>
  <si>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</si>
  <si>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</si>
  <si>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</si>
  <si>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</si>
  <si>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</si>
  <si>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</si>
  <si>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</si>
  <si>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</si>
  <si>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</si>
  <si>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</si>
  <si>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</si>
  <si>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</si>
  <si>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</si>
  <si>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</si>
  <si>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</si>
  <si>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</si>
  <si>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</si>
  <si>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</si>
  <si>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</si>
  <si>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</si>
  <si>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</si>
  <si>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</si>
  <si>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</si>
  <si>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</si>
  <si>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</si>
  <si>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</si>
  <si>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</si>
  <si>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</si>
  <si>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</si>
  <si>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</si>
  <si>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</si>
  <si>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</si>
  <si>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</si>
  <si>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</si>
  <si>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</si>
  <si>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</si>
  <si>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</si>
  <si>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</si>
  <si>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</si>
  <si>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</si>
  <si>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</si>
  <si>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</si>
  <si>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</si>
  <si>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</si>
  <si>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</si>
  <si>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</si>
  <si>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</si>
  <si>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</si>
  <si>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</si>
  <si>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</si>
  <si>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</si>
  <si>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</si>
  <si>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</si>
  <si>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</si>
  <si>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</si>
  <si>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</si>
  <si>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</si>
  <si>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</si>
  <si>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</si>
  <si>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</si>
  <si>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</si>
  <si>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</si>
  <si>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</si>
  <si>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</si>
  <si>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</si>
  <si>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</si>
  <si>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</si>
  <si>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</si>
  <si>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</si>
  <si>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</si>
  <si>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</si>
  <si>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</si>
  <si>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</si>
  <si>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</si>
  <si>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</si>
  <si>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</si>
  <si>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</si>
  <si>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</si>
  <si>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</si>
  <si>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</si>
  <si>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</si>
  <si>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</si>
  <si>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</si>
  <si>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</si>
  <si>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</si>
  <si>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</si>
  <si>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</si>
  <si>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</si>
  <si>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</si>
  <si>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</si>
  <si>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</si>
  <si>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</si>
  <si>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</si>
  <si>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</si>
  <si>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</si>
  <si>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</si>
  <si>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</si>
  <si>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</si>
  <si>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</si>
  <si>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</si>
  <si>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</si>
  <si>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</si>
  <si>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</si>
  <si>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</si>
  <si>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</si>
  <si>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</si>
  <si>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</si>
  <si>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</si>
  <si>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</si>
  <si>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</si>
  <si>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</si>
  <si>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</si>
  <si>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</si>
  <si>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</si>
  <si>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</si>
  <si>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</si>
  <si>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</si>
  <si>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</si>
  <si>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</si>
  <si>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</si>
  <si>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</si>
  <si>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</si>
  <si>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</si>
  <si>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</si>
  <si>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</si>
  <si>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</si>
  <si>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</si>
  <si>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</si>
  <si>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</si>
  <si>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</si>
  <si>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</si>
  <si>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</si>
  <si>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</si>
  <si>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</si>
  <si>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</si>
  <si>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</si>
  <si>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</si>
  <si>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</si>
  <si>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</si>
  <si>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</si>
  <si>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</si>
  <si>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</si>
  <si>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</si>
  <si>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</si>
  <si>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</si>
  <si>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</si>
  <si>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</si>
  <si>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</si>
  <si>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</si>
  <si>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</si>
  <si>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</si>
  <si>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</si>
  <si>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</si>
  <si>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</si>
  <si>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</si>
  <si>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</si>
  <si>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</si>
  <si>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</si>
  <si>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</si>
  <si>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</si>
  <si>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</si>
  <si>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</si>
  <si>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</si>
  <si>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</si>
  <si>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</si>
  <si>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</si>
  <si>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</si>
  <si>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</si>
  <si>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</si>
  <si>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</si>
  <si>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</si>
  <si>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</si>
  <si>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</si>
  <si>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</si>
  <si>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</si>
  <si>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</si>
  <si>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</si>
  <si>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</si>
  <si>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</si>
  <si>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</si>
  <si>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</si>
  <si>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</si>
  <si>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</si>
  <si>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</si>
  <si>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</si>
  <si>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</si>
  <si>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</si>
  <si>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</si>
  <si>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</si>
  <si>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</si>
  <si>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</si>
  <si>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</si>
  <si>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</si>
  <si>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</si>
  <si>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</si>
  <si>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</si>
  <si>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</si>
  <si>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</si>
  <si>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</si>
  <si>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</si>
  <si>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</si>
  <si>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</si>
  <si>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</si>
  <si>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</si>
  <si>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</si>
  <si>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</si>
  <si>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</si>
  <si>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</si>
  <si>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</si>
  <si>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</si>
  <si>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</si>
  <si>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</si>
  <si>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</si>
  <si>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</si>
  <si>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</si>
  <si>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</si>
  <si>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</si>
  <si>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</si>
  <si>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</si>
  <si>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</si>
  <si>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</si>
  <si>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</si>
  <si>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</si>
  <si>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</si>
  <si>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</si>
  <si>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</si>
  <si>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</si>
  <si>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</si>
  <si>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</si>
  <si>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</si>
  <si>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</si>
  <si>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</si>
  <si>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</si>
  <si>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</si>
  <si>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</si>
  <si>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</si>
  <si>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</si>
  <si>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</si>
  <si>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</si>
  <si>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</si>
  <si>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</si>
  <si>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</si>
  <si>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</si>
  <si>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</si>
  <si>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</si>
  <si>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</si>
  <si>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</si>
  <si>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</si>
  <si>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</si>
  <si>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</si>
  <si>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</si>
  <si>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</si>
  <si>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</si>
  <si>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</si>
  <si>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</si>
  <si>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</si>
  <si>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</si>
  <si>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</si>
  <si>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</si>
  <si>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</si>
  <si>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</si>
  <si>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</si>
  <si>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</si>
  <si>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</si>
  <si>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</si>
  <si>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</si>
  <si>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</si>
  <si>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</si>
  <si>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</si>
  <si>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</si>
  <si>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</si>
  <si>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</si>
  <si>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</si>
  <si>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</si>
  <si>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</si>
  <si>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</si>
  <si>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</si>
  <si>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</si>
  <si>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</si>
  <si>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</si>
  <si>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</si>
  <si>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</si>
  <si>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</si>
  <si>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</si>
  <si>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</si>
  <si>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</si>
  <si>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</si>
  <si>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</si>
  <si>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</si>
  <si>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</si>
  <si>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</si>
  <si>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</si>
  <si>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</si>
  <si>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</si>
  <si>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</si>
  <si>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</si>
  <si>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</si>
  <si>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</si>
  <si>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</si>
  <si>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</si>
  <si>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</si>
  <si>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</si>
  <si>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</si>
  <si>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</si>
  <si>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</si>
  <si>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</si>
  <si>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</si>
  <si>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</si>
  <si>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</si>
  <si>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</si>
  <si>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</si>
  <si>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</si>
  <si>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</si>
  <si>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</si>
  <si>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</si>
  <si>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</si>
  <si>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</si>
  <si>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</si>
  <si>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</si>
  <si>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</si>
  <si>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</si>
  <si>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</si>
  <si>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</si>
  <si>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</si>
  <si>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</si>
  <si>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</si>
  <si>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</si>
  <si>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</si>
  <si>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</si>
  <si>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</si>
  <si>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</si>
  <si>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</si>
  <si>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</si>
  <si>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</si>
  <si>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</si>
  <si>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</si>
  <si>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</si>
  <si>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</si>
  <si>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</si>
  <si>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</si>
  <si>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</si>
  <si>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</si>
  <si>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</si>
  <si>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</si>
  <si>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</si>
  <si>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</si>
  <si>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</si>
  <si>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</si>
  <si>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</si>
  <si>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</si>
  <si>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</si>
  <si>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</si>
  <si>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</si>
  <si>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</si>
  <si>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</si>
  <si>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</si>
  <si>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</si>
  <si>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</si>
  <si>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</si>
  <si>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</si>
  <si>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</si>
  <si>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</si>
  <si>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</si>
  <si>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</si>
  <si>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</si>
  <si>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</si>
  <si>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</si>
  <si>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</si>
  <si>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</si>
  <si>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</si>
  <si>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</si>
  <si>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</si>
  <si>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</si>
  <si>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</si>
  <si>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</si>
  <si>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</si>
  <si>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</si>
  <si>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</si>
  <si>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</si>
  <si>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</si>
  <si>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</si>
  <si>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</si>
  <si>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</si>
  <si>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</si>
  <si>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</si>
  <si>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</si>
  <si>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</si>
  <si>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</si>
  <si>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</si>
  <si>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</si>
  <si>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</si>
  <si>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</si>
  <si>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</si>
  <si>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</si>
  <si>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</si>
  <si>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</si>
  <si>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</si>
  <si>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</si>
  <si>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</si>
  <si>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</si>
  <si>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</si>
  <si>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</si>
  <si>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</si>
  <si>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</si>
  <si>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</si>
  <si>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</si>
  <si>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</si>
  <si>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</si>
  <si>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</si>
  <si>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</si>
  <si>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</si>
  <si>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</si>
  <si>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</si>
  <si>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</si>
  <si>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</si>
  <si>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</si>
  <si>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</si>
  <si>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</si>
  <si>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</si>
  <si>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</si>
  <si>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</si>
  <si>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</si>
  <si>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</si>
  <si>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</si>
  <si>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</si>
  <si>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</si>
  <si>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</si>
  <si>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</si>
  <si>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</si>
  <si>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</si>
  <si>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</si>
  <si>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</si>
  <si>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</si>
  <si>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</si>
  <si>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</si>
  <si>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</si>
  <si>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</si>
  <si>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</si>
  <si>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</si>
  <si>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</si>
  <si>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</si>
  <si>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</si>
  <si>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</si>
  <si>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</si>
  <si>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</si>
  <si>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</si>
  <si>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</si>
  <si>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</si>
  <si>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</si>
  <si>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</si>
  <si>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</si>
  <si>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</si>
  <si>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</si>
  <si>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</si>
  <si>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</si>
  <si>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</si>
  <si>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</si>
  <si>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</si>
  <si>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</si>
  <si>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</si>
  <si>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</si>
  <si>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</si>
  <si>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</si>
  <si>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</si>
  <si>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</si>
  <si>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</si>
  <si>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</si>
  <si>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</si>
  <si>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</si>
  <si>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</si>
  <si>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</si>
  <si>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</si>
  <si>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</si>
  <si>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</si>
  <si>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</si>
  <si>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</si>
  <si>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</si>
  <si>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</si>
  <si>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</si>
  <si>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</si>
  <si>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</si>
  <si>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</si>
  <si>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</si>
  <si>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</si>
  <si>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</si>
  <si>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</si>
  <si>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</si>
  <si>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</si>
  <si>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</si>
  <si>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</si>
  <si>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</si>
  <si>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</si>
  <si>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</si>
  <si>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</si>
  <si>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</si>
  <si>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</si>
  <si>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</si>
  <si>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</si>
  <si>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</si>
  <si>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</si>
  <si>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</si>
  <si>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</si>
  <si>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</si>
  <si>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</si>
  <si>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</si>
  <si>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</si>
  <si>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</si>
  <si>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</si>
  <si>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</si>
  <si>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</si>
  <si>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</si>
  <si>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</si>
  <si>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</si>
  <si>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</si>
  <si>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</si>
  <si>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</si>
  <si>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</si>
  <si>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</si>
  <si>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</si>
  <si>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</si>
  <si>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</si>
  <si>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</si>
  <si>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</si>
  <si>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</si>
  <si>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</si>
  <si>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</si>
  <si>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</si>
  <si>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</si>
  <si>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</si>
  <si>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</si>
  <si>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</si>
  <si>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</si>
  <si>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</si>
  <si>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</si>
  <si>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</si>
  <si>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</si>
  <si>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</si>
  <si>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</si>
  <si>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</si>
  <si>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</si>
  <si>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</si>
  <si>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</si>
  <si>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</si>
  <si>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</si>
  <si>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</si>
  <si>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</si>
  <si>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</si>
  <si>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</si>
  <si>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</si>
  <si>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</si>
  <si>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</si>
  <si>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</si>
  <si>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</si>
  <si>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</si>
  <si>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</si>
  <si>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</si>
  <si>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</si>
  <si>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</si>
  <si>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</si>
  <si>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</si>
  <si>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</si>
  <si>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</si>
  <si>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</si>
  <si>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</si>
  <si>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</si>
  <si>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</si>
  <si>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</si>
  <si>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</si>
  <si>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</si>
  <si>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</si>
  <si>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</si>
  <si>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</si>
  <si>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</si>
  <si>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</si>
  <si>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</si>
  <si>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</si>
  <si>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</si>
  <si>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</si>
  <si>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</si>
  <si>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</si>
  <si>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</si>
  <si>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</si>
  <si>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</si>
  <si>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</si>
  <si>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</si>
  <si>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</si>
  <si>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</si>
  <si>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</si>
  <si>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</si>
  <si>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</si>
  <si>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</si>
  <si>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</si>
  <si>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</si>
  <si>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</si>
  <si>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</si>
  <si>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</si>
  <si>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</si>
  <si>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</si>
  <si>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</si>
  <si>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</si>
  <si>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</si>
  <si>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</si>
  <si>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</si>
  <si>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</si>
  <si>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</si>
  <si>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</si>
  <si>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</si>
  <si>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</si>
  <si>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</si>
  <si>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</si>
  <si>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</si>
  <si>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</si>
  <si>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</si>
  <si>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</si>
  <si>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</si>
  <si>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</si>
  <si>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</si>
  <si>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</si>
  <si>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</si>
  <si>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</si>
  <si>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</si>
  <si>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</si>
  <si>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</si>
  <si>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</si>
  <si>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</si>
  <si>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</si>
  <si>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</si>
  <si>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</si>
  <si>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</si>
  <si>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</si>
  <si>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</si>
  <si>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</si>
  <si>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</si>
  <si>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</si>
  <si>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</si>
  <si>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</si>
  <si>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</si>
  <si>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</si>
  <si>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</si>
  <si>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</si>
  <si>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</si>
  <si>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</si>
  <si>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</si>
  <si>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</si>
  <si>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</si>
  <si>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</si>
  <si>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</si>
  <si>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</si>
  <si>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</si>
  <si>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</si>
  <si>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</si>
  <si>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</si>
  <si>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</si>
  <si>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</si>
  <si>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</si>
  <si>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</si>
  <si>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</si>
  <si>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</si>
  <si>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</si>
  <si>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</si>
  <si>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</si>
  <si>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</si>
  <si>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</si>
  <si>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</si>
  <si>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</si>
  <si>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</si>
  <si>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</si>
  <si>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</si>
  <si>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</si>
  <si>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</si>
  <si>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</si>
  <si>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</si>
  <si>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</si>
  <si>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</si>
  <si>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</si>
  <si>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</si>
  <si>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</si>
  <si>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</si>
  <si>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</si>
  <si>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</si>
  <si>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</si>
  <si>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</si>
  <si>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</si>
  <si>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</si>
  <si>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</si>
  <si>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</si>
  <si>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</si>
  <si>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</si>
  <si>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</si>
  <si>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</si>
  <si>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</si>
  <si>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</si>
  <si>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</si>
  <si>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</si>
  <si>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</si>
  <si>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</si>
  <si>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</si>
  <si>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</si>
  <si>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</si>
  <si>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</si>
  <si>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</si>
  <si>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</si>
  <si>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</si>
  <si>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</si>
  <si>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</si>
  <si>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</si>
  <si>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</si>
  <si>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</si>
  <si>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</si>
  <si>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</si>
  <si>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</si>
  <si>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</si>
  <si>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</si>
  <si>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</si>
  <si>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</si>
  <si>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</si>
  <si>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</si>
  <si>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</si>
  <si>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</si>
  <si>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</si>
  <si>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</si>
  <si>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</si>
  <si>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</si>
  <si>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</si>
  <si>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</si>
  <si>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</si>
  <si>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</si>
  <si>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</si>
  <si>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</si>
  <si>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</si>
  <si>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</si>
  <si>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</si>
  <si>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</si>
  <si>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</si>
  <si>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</si>
  <si>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</si>
  <si>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</si>
  <si>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</si>
  <si>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</si>
  <si>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</si>
  <si>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</si>
  <si>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</si>
  <si>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</si>
  <si>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</si>
  <si>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</si>
  <si>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</si>
  <si>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</si>
  <si>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</si>
  <si>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</si>
  <si>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</si>
  <si>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</si>
  <si>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</si>
  <si>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</si>
  <si>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</si>
  <si>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</si>
  <si>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</si>
  <si>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</si>
  <si>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</si>
  <si>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</si>
  <si>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</si>
  <si>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</si>
  <si>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</si>
  <si>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</si>
  <si>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</si>
  <si>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</si>
  <si>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</si>
  <si>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</si>
  <si>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</si>
  <si>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</si>
  <si>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</si>
  <si>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</si>
  <si>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</si>
  <si>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</si>
  <si>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</si>
  <si>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</si>
  <si>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</si>
  <si>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</si>
  <si>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</si>
  <si>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</si>
  <si>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</si>
  <si>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</si>
  <si>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</si>
  <si>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</si>
  <si>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</si>
  <si>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</si>
  <si>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</si>
  <si>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</si>
  <si>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</si>
  <si>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</si>
  <si>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</si>
  <si>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</si>
  <si>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</si>
  <si>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</si>
  <si>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</si>
  <si>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</si>
  <si>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</si>
  <si>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</si>
  <si>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</si>
  <si>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</si>
  <si>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</si>
  <si>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</si>
  <si>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</si>
  <si>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</si>
  <si>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</si>
  <si>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</si>
  <si>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</si>
  <si>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</si>
  <si>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</si>
  <si>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</si>
  <si>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</si>
  <si>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</si>
  <si>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</si>
  <si>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</si>
  <si>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</si>
  <si>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</si>
  <si>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</si>
  <si>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</si>
  <si>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</si>
  <si>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</si>
  <si>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</si>
  <si>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</si>
  <si>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</si>
  <si>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</si>
  <si>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</si>
  <si>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</si>
  <si>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</si>
  <si>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</si>
  <si>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</si>
  <si>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</si>
  <si>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</si>
  <si>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</si>
  <si>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</si>
  <si>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</si>
  <si>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</si>
  <si>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</si>
  <si>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</si>
  <si>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</si>
  <si>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</si>
  <si>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</si>
  <si>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</si>
  <si>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</si>
  <si>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</si>
  <si>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</si>
  <si>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</si>
  <si>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</si>
  <si>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</si>
  <si>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</si>
  <si>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</si>
  <si>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</si>
  <si>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</si>
  <si>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</si>
  <si>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</si>
  <si>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</si>
  <si>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</si>
  <si>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</si>
  <si>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</si>
  <si>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</si>
  <si>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</si>
  <si>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</si>
  <si>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</si>
  <si>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</si>
  <si>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</si>
  <si>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</si>
  <si>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</si>
  <si>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</si>
  <si>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</si>
  <si>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</si>
  <si>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</si>
  <si>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</si>
  <si>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</si>
  <si>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</si>
  <si>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</si>
  <si>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</si>
  <si>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</si>
  <si>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</si>
  <si>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</si>
  <si>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</si>
  <si>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</si>
  <si>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</si>
  <si>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</si>
  <si>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</si>
  <si>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</si>
  <si>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</si>
  <si>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</si>
  <si>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</si>
  <si>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</si>
  <si>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</si>
  <si>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</si>
  <si>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</si>
  <si>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</si>
  <si>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</si>
  <si>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</si>
  <si>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</si>
  <si>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</si>
  <si>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</si>
  <si>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</si>
  <si>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</si>
  <si>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</si>
  <si>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</si>
  <si>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</si>
  <si>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</si>
  <si>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</si>
  <si>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</si>
  <si>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</si>
  <si>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</si>
  <si>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</si>
  <si>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</si>
  <si>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</si>
  <si>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</si>
  <si>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</si>
  <si>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</si>
  <si>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</si>
  <si>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</si>
  <si>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</si>
  <si>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</si>
  <si>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</si>
  <si>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</si>
  <si>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</si>
  <si>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</si>
  <si>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</si>
  <si>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</si>
  <si>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</si>
  <si>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</si>
  <si>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</si>
  <si>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</si>
  <si>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</si>
  <si>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</si>
  <si>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</si>
  <si>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</si>
  <si>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</si>
  <si>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</si>
  <si>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</si>
  <si>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</si>
  <si>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</si>
  <si>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</si>
  <si>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</si>
  <si>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</si>
  <si>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</si>
  <si>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</si>
  <si>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</si>
  <si>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</si>
  <si>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</si>
  <si>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</si>
  <si>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</si>
  <si>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</si>
  <si>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</si>
  <si>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</si>
  <si>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</si>
  <si>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</si>
  <si>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</si>
  <si>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</si>
  <si>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</si>
  <si>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</si>
  <si>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</si>
  <si>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</si>
  <si>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</si>
  <si>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</si>
  <si>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</si>
  <si>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</si>
  <si>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</si>
  <si>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</si>
  <si>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</si>
  <si>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</si>
  <si>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</si>
  <si>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</si>
  <si>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</si>
  <si>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</si>
  <si>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</si>
  <si>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</si>
  <si>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</si>
  <si>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</si>
  <si>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</si>
  <si>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</si>
  <si>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</si>
  <si>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</si>
  <si>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</si>
  <si>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</si>
  <si>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</si>
  <si>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</si>
  <si>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</si>
  <si>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</si>
  <si>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</si>
  <si>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</si>
  <si>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</si>
  <si>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</si>
  <si>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</si>
  <si>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</si>
  <si>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</si>
  <si>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</si>
  <si>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</si>
  <si>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</si>
  <si>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</si>
  <si>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</si>
  <si>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</si>
  <si>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</si>
  <si>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</si>
  <si>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</si>
  <si>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</si>
  <si>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</si>
  <si>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</si>
  <si>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</si>
  <si>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</si>
  <si>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</si>
  <si>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</si>
  <si>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</si>
  <si>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</si>
  <si>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</si>
  <si>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</si>
  <si>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</si>
  <si>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</si>
  <si>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</si>
  <si>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</si>
  <si>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</si>
  <si>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</si>
  <si>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</si>
  <si>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</si>
  <si>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</si>
  <si>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</si>
  <si>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</si>
  <si>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</si>
  <si>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</si>
  <si>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</si>
  <si>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</si>
  <si>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</si>
  <si>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</si>
  <si>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</si>
  <si>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</si>
  <si>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</si>
  <si>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</si>
  <si>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</si>
  <si>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</si>
  <si>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</si>
  <si>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</si>
  <si>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</si>
  <si>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</si>
  <si>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</si>
  <si>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</si>
  <si>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</si>
  <si>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</si>
  <si>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</si>
  <si>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</si>
  <si>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</si>
  <si>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</si>
  <si>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</si>
  <si>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</si>
  <si>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</si>
  <si>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</si>
  <si>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</si>
  <si>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</si>
  <si>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</si>
  <si>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</si>
  <si>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</si>
  <si>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</si>
  <si>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</si>
  <si>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</si>
  <si>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</si>
  <si>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</si>
  <si>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</si>
  <si>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</si>
  <si>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</si>
  <si>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</si>
  <si>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</si>
  <si>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</si>
  <si>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</si>
  <si>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</si>
  <si>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</si>
  <si>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</si>
  <si>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</si>
  <si>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</si>
  <si>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</si>
  <si>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</si>
  <si>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</si>
  <si>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</si>
  <si>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</si>
  <si>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</si>
  <si>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</si>
  <si>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</si>
  <si>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</si>
  <si>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</si>
  <si>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</si>
  <si>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</si>
  <si>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</si>
  <si>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</si>
  <si>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</si>
  <si>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</si>
  <si>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</si>
  <si>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</si>
  <si>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</si>
  <si>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</si>
  <si>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</si>
  <si>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</si>
  <si>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</si>
  <si>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</si>
  <si>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</si>
  <si>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</si>
  <si>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</si>
  <si>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</si>
  <si>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</si>
  <si>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</si>
  <si>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</si>
  <si>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</si>
  <si>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</si>
  <si>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</si>
  <si>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</si>
  <si>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</si>
  <si>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</si>
  <si>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</si>
  <si>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</si>
  <si>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</si>
  <si>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</si>
  <si>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</si>
  <si>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</si>
  <si>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</si>
  <si>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</si>
  <si>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</si>
  <si>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</si>
  <si>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</si>
  <si>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</si>
  <si>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</si>
  <si>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</si>
  <si>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</si>
  <si>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</si>
  <si>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</si>
  <si>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</si>
  <si>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</si>
  <si>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</si>
  <si>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</si>
  <si>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</si>
  <si>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</si>
  <si>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</si>
  <si>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</si>
  <si>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</si>
  <si>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</si>
  <si>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</si>
  <si>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</si>
  <si>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</si>
  <si>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</si>
  <si>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</si>
  <si>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</si>
  <si>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</si>
  <si>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</si>
  <si>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</si>
  <si>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</si>
  <si>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</si>
  <si>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</si>
  <si>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</si>
  <si>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</si>
  <si>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</si>
  <si>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</si>
  <si>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</si>
  <si>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</si>
  <si>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</si>
  <si>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</si>
  <si>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</si>
  <si>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</si>
  <si>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</si>
  <si>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</si>
  <si>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</si>
  <si>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</si>
  <si>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</si>
  <si>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</si>
  <si>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</si>
  <si>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</si>
  <si>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</si>
  <si>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</si>
  <si>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</si>
  <si>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</si>
  <si>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</si>
  <si>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</si>
  <si>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</si>
  <si>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</si>
  <si>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</si>
  <si>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</si>
  <si>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</si>
  <si>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</si>
  <si>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</si>
  <si>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</si>
  <si>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</si>
  <si>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</si>
  <si>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</si>
  <si>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</si>
  <si>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</si>
  <si>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</si>
  <si>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</si>
  <si>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</si>
  <si>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</si>
  <si>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</si>
  <si>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</si>
  <si>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</si>
  <si>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</si>
  <si>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</si>
  <si>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</si>
  <si>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</si>
  <si>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</si>
  <si>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</si>
  <si>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</si>
  <si>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</si>
  <si>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</si>
  <si>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</si>
  <si>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</si>
  <si>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</si>
  <si>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</si>
  <si>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</si>
  <si>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</si>
  <si>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</si>
  <si>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</si>
  <si>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</si>
  <si>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</si>
  <si>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</si>
  <si>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</si>
  <si>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</si>
  <si>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</si>
  <si>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</si>
  <si>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</si>
  <si>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</si>
  <si>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</si>
  <si>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</si>
  <si>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</si>
  <si>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</si>
  <si>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</si>
  <si>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</si>
  <si>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</si>
  <si>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</si>
  <si>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</si>
  <si>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</si>
  <si>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</si>
  <si>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</si>
  <si>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</si>
  <si>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</si>
  <si>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</si>
  <si>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</si>
  <si>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</si>
  <si>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</si>
  <si>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</si>
  <si>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</si>
  <si>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</si>
  <si>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</si>
  <si>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</si>
  <si>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</si>
  <si>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</si>
  <si>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</si>
  <si>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</si>
  <si>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</si>
  <si>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</si>
  <si>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</si>
  <si>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</si>
  <si>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</si>
  <si>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</si>
  <si>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</si>
  <si>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</si>
  <si>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</si>
  <si>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</si>
  <si>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</si>
  <si>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</si>
  <si>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</si>
  <si>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</si>
  <si>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</si>
  <si>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</si>
  <si>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</si>
  <si>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</si>
  <si>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</si>
  <si>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</si>
  <si>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</si>
  <si>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</si>
  <si>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</si>
  <si>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</si>
  <si>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</si>
  <si>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</si>
  <si>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</si>
  <si>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</si>
  <si>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</si>
  <si>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</si>
  <si>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</si>
  <si>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</si>
  <si>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</si>
  <si>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</si>
  <si>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</si>
  <si>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</si>
  <si>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</si>
  <si>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</si>
  <si>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</si>
  <si>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</si>
  <si>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</si>
  <si>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</si>
  <si>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</si>
  <si>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</si>
  <si>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</si>
  <si>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</si>
  <si>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</si>
  <si>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</si>
  <si>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</si>
  <si>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</si>
  <si>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</si>
  <si>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</si>
  <si>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</si>
  <si>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</si>
  <si>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</si>
  <si>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</si>
  <si>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</si>
  <si>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</si>
  <si>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</si>
  <si>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</si>
  <si>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</si>
  <si>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</si>
  <si>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</si>
  <si>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</si>
  <si>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</si>
  <si>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</si>
  <si>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</si>
  <si>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</si>
  <si>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</si>
  <si>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</si>
  <si>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</si>
  <si>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</si>
  <si>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</si>
  <si>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</si>
  <si>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</si>
  <si>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</si>
  <si>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</si>
  <si>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</si>
  <si>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</si>
  <si>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</si>
  <si>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</si>
  <si>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</si>
  <si>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</si>
  <si>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</si>
  <si>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</si>
  <si>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</si>
  <si>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</si>
  <si>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</si>
  <si>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</si>
  <si>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</si>
  <si>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</si>
  <si>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</si>
  <si>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</si>
  <si>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</si>
  <si>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</si>
  <si>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</si>
  <si>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</si>
  <si>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</si>
  <si>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</si>
  <si>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</si>
  <si>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</si>
  <si>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</si>
  <si>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</si>
  <si>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</si>
  <si>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</si>
  <si>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</si>
  <si>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</si>
  <si>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</si>
  <si>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</si>
  <si>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</si>
  <si>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</si>
  <si>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</si>
  <si>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</si>
  <si>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</si>
  <si>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</si>
  <si>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</si>
  <si>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</si>
  <si>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</si>
  <si>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</si>
  <si>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</si>
  <si>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</si>
  <si>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</si>
  <si>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</si>
  <si>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</si>
  <si>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</si>
  <si>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</si>
  <si>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</si>
  <si>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</si>
  <si>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</si>
  <si>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</si>
  <si>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</si>
  <si>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</si>
  <si>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</si>
  <si>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</si>
  <si>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</si>
  <si>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</si>
  <si>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</si>
  <si>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</si>
  <si>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</si>
  <si>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</si>
  <si>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</si>
  <si>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</si>
  <si>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</si>
  <si>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</si>
  <si>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</si>
  <si>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</si>
  <si>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</si>
  <si>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</si>
  <si>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</si>
  <si>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</si>
  <si>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</si>
  <si>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</si>
  <si>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</si>
  <si>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</si>
  <si>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</si>
  <si>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</si>
  <si>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</si>
  <si>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</si>
  <si>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</si>
  <si>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</si>
  <si>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</si>
  <si>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</si>
  <si>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</si>
  <si>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</si>
  <si>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</si>
  <si>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</si>
  <si>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</si>
  <si>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</si>
  <si>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</si>
  <si>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</si>
  <si>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</si>
  <si>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</si>
  <si>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</si>
  <si>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</si>
  <si>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</si>
  <si>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</si>
  <si>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</si>
  <si>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</si>
  <si>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</si>
  <si>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</si>
  <si>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</si>
  <si>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</si>
  <si>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</si>
  <si>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</si>
  <si>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</si>
  <si>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</si>
  <si>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</si>
  <si>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</si>
  <si>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</si>
  <si>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</si>
  <si>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</si>
  <si>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</si>
  <si>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</si>
  <si>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</si>
  <si>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</si>
  <si>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</si>
  <si>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</si>
  <si>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</si>
  <si>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</si>
  <si>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</si>
  <si>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</si>
  <si>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</si>
  <si>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</si>
  <si>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</si>
  <si>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</si>
  <si>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</si>
  <si>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</si>
  <si>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</si>
  <si>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</si>
  <si>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</si>
  <si>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</si>
  <si>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</si>
  <si>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</si>
  <si>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</si>
  <si>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</si>
  <si>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</si>
  <si>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</si>
  <si>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</si>
  <si>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</si>
  <si>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</si>
  <si>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</si>
  <si>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</si>
  <si>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</si>
  <si>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</si>
  <si>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</si>
  <si>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</si>
  <si>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</si>
  <si>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</si>
  <si>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</si>
  <si>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</si>
  <si>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</si>
  <si>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</si>
  <si>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</si>
  <si>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</si>
  <si>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</si>
  <si>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</si>
  <si>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</si>
  <si>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</si>
  <si>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</si>
  <si>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</si>
  <si>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</si>
  <si>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</si>
  <si>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</si>
  <si>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</si>
  <si>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</si>
  <si>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</si>
  <si>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</si>
  <si>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</si>
  <si>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</si>
  <si>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</si>
  <si>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</si>
  <si>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</si>
  <si>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</si>
  <si>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</si>
  <si>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</si>
  <si>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</si>
  <si>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</si>
  <si>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</si>
  <si>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</si>
  <si>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</si>
  <si>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</si>
  <si>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</si>
  <si>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</si>
  <si>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</si>
  <si>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</si>
  <si>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</si>
  <si>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</si>
  <si>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</si>
  <si>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</si>
  <si>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</si>
  <si>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</si>
  <si>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</si>
  <si>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</si>
  <si>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</si>
  <si>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</si>
  <si>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</si>
  <si>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</si>
  <si>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</si>
  <si>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</si>
  <si>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</si>
  <si>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</si>
  <si>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</si>
  <si>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</si>
  <si>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</si>
  <si>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</si>
  <si>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</si>
  <si>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</si>
  <si>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</si>
  <si>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</si>
  <si>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</si>
  <si>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</si>
  <si>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</si>
  <si>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</si>
  <si>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</si>
  <si>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</si>
  <si>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</si>
  <si>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</si>
  <si>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</si>
  <si>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</si>
  <si>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</si>
  <si>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</si>
  <si>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</si>
  <si>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</si>
  <si>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</si>
  <si>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</si>
  <si>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</si>
  <si>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</si>
  <si>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</si>
  <si>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</si>
  <si>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</si>
  <si>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</si>
  <si>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</si>
  <si>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</si>
  <si>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</si>
  <si>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</si>
  <si>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</si>
  <si>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</si>
  <si>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</si>
  <si>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</si>
  <si>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</si>
  <si>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</si>
  <si>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</si>
  <si>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</si>
  <si>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</si>
  <si>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</si>
  <si>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</si>
  <si>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</si>
  <si>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</si>
  <si>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</si>
  <si>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</si>
  <si>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</si>
  <si>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</si>
  <si>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</si>
  <si>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</si>
  <si>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</si>
  <si>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</si>
  <si>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</si>
  <si>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</si>
  <si>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</si>
  <si>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</si>
  <si>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</si>
  <si>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</si>
  <si>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</si>
  <si>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</si>
  <si>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</si>
  <si>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</si>
  <si>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</si>
  <si>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</si>
  <si>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</si>
  <si>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</si>
  <si>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</si>
  <si>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</si>
  <si>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</si>
  <si>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</si>
  <si>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</si>
  <si>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</si>
  <si>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</si>
  <si>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</si>
  <si>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</si>
  <si>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</si>
  <si>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</si>
  <si>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</si>
  <si>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</si>
  <si>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</si>
  <si>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</si>
  <si>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</si>
  <si>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</si>
  <si>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</si>
  <si>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</si>
  <si>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</si>
  <si>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</si>
  <si>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</si>
  <si>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</si>
  <si>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</si>
  <si>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</si>
  <si>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</si>
  <si>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</si>
  <si>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</si>
  <si>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</si>
  <si>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</si>
  <si>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</si>
  <si>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</si>
  <si>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</si>
  <si>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</si>
  <si>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</si>
  <si>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</si>
  <si>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</si>
  <si>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</si>
  <si>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</si>
  <si>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</si>
  <si>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</si>
  <si>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</si>
  <si>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</si>
  <si>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</si>
  <si>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</si>
  <si>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</si>
  <si>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</si>
  <si>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</si>
  <si>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</si>
  <si>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</si>
  <si>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</si>
  <si>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</si>
  <si>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</si>
  <si>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</si>
  <si>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</si>
  <si>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</si>
  <si>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</si>
  <si>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</si>
  <si>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</si>
  <si>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</si>
  <si>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</si>
  <si>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</si>
  <si>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</si>
  <si>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</si>
  <si>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</si>
  <si>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</si>
  <si>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</si>
  <si>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</si>
  <si>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</si>
  <si>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</si>
  <si>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</si>
  <si>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</si>
  <si>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</si>
  <si>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</si>
  <si>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</si>
  <si>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</si>
  <si>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</si>
  <si>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</si>
  <si>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</si>
  <si>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</si>
  <si>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</si>
  <si>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</si>
  <si>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</si>
  <si>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</si>
  <si>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</si>
  <si>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</si>
  <si>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</si>
  <si>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</si>
  <si>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</si>
  <si>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</si>
  <si>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</si>
  <si>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</si>
  <si>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</si>
  <si>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</si>
  <si>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</si>
  <si>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</si>
  <si>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</si>
  <si>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</si>
  <si>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</si>
  <si>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</si>
  <si>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</si>
  <si>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</si>
  <si>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</si>
  <si>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</si>
  <si>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</si>
  <si>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</si>
  <si>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</si>
  <si>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</si>
  <si>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</si>
  <si>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</si>
  <si>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</si>
  <si>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</si>
  <si>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</si>
  <si>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</si>
  <si>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</si>
  <si>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</si>
  <si>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</si>
  <si>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</si>
  <si>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</si>
  <si>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</si>
  <si>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</si>
  <si>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</si>
  <si>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</si>
  <si>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</si>
  <si>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</si>
  <si>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</si>
  <si>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</si>
  <si>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</si>
  <si>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</si>
  <si>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</si>
  <si>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</si>
  <si>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</si>
  <si>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</si>
  <si>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</si>
  <si>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</si>
  <si>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</si>
  <si>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</si>
  <si>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</si>
  <si>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</si>
  <si>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</si>
  <si>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</si>
  <si>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</si>
  <si>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</si>
  <si>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</si>
  <si>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</si>
  <si>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</si>
  <si>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</si>
  <si>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</si>
  <si>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</si>
  <si>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</si>
  <si>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</si>
  <si>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</si>
  <si>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</si>
  <si>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</si>
  <si>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</si>
  <si>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</si>
  <si>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</si>
  <si>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</si>
  <si>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</si>
  <si>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</si>
  <si>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</si>
  <si>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</si>
  <si>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</si>
  <si>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</si>
  <si>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</si>
  <si>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</si>
  <si>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</si>
  <si>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</si>
  <si>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</si>
  <si>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</si>
  <si>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</si>
  <si>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</si>
  <si>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</si>
  <si>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</si>
  <si>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</si>
  <si>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</si>
  <si>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</si>
  <si>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</si>
  <si>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</si>
  <si>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</si>
  <si>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</si>
  <si>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</si>
  <si>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</si>
  <si>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</si>
  <si>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</si>
  <si>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</si>
  <si>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</si>
  <si>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</si>
  <si>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</si>
  <si>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</si>
  <si>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</si>
  <si>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</si>
  <si>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</si>
  <si>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</si>
  <si>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</si>
  <si>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</si>
  <si>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</si>
  <si>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</si>
  <si>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</si>
  <si>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</si>
  <si>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</si>
  <si>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</si>
  <si>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</si>
  <si>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</si>
  <si>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</si>
  <si>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</si>
  <si>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</si>
  <si>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</si>
  <si>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</si>
  <si>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</si>
  <si>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</si>
  <si>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</si>
  <si>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</si>
  <si>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</si>
  <si>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</si>
  <si>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</si>
  <si>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</si>
  <si>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</si>
  <si>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</si>
  <si>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</si>
  <si>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</si>
  <si>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</si>
  <si>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</si>
  <si>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</si>
  <si>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</si>
  <si>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</si>
  <si>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</si>
  <si>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</si>
  <si>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</si>
  <si>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</si>
  <si>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</si>
  <si>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</si>
  <si>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</si>
  <si>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</si>
  <si>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</si>
  <si>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</si>
  <si>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</si>
  <si>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</si>
  <si>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</si>
  <si>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</si>
  <si>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</si>
  <si>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</si>
  <si>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</si>
  <si>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</si>
  <si>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</si>
  <si>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</si>
  <si>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</si>
  <si>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</si>
  <si>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</si>
  <si>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</si>
  <si>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</si>
  <si>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</si>
  <si>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</si>
  <si>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</si>
  <si>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</si>
  <si>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</si>
  <si>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</si>
  <si>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</si>
  <si>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</si>
  <si>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</si>
  <si>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</si>
  <si>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</si>
  <si>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</si>
  <si>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</si>
  <si>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</si>
  <si>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</si>
  <si>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</si>
  <si>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</si>
  <si>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</si>
  <si>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</si>
  <si>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</si>
  <si>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</si>
  <si>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</si>
  <si>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</si>
  <si>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</si>
  <si>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</si>
  <si>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</si>
  <si>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</si>
  <si>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</si>
  <si>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</si>
  <si>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</si>
  <si>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</si>
  <si>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</si>
  <si>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</si>
  <si>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</si>
  <si>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</si>
  <si>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</si>
  <si>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</si>
  <si>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</si>
  <si>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</si>
  <si>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</si>
  <si>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</si>
  <si>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</si>
  <si>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</si>
  <si>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</si>
  <si>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</si>
  <si>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</si>
  <si>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</si>
  <si>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</si>
  <si>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</si>
  <si>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</si>
  <si>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</si>
  <si>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</si>
  <si>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</si>
  <si>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</si>
  <si>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</si>
  <si>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</si>
  <si>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</si>
  <si>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</si>
  <si>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</si>
  <si>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</si>
  <si>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</si>
  <si>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</si>
  <si>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</si>
  <si>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</si>
  <si>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</si>
  <si>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</si>
  <si>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</si>
  <si>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</si>
  <si>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</si>
  <si>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</si>
  <si>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</si>
  <si>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</si>
  <si>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</si>
  <si>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</si>
  <si>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</si>
  <si>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</si>
  <si>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</si>
  <si>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</si>
  <si>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</si>
  <si>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</si>
  <si>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</si>
  <si>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</si>
  <si>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</si>
  <si>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</si>
  <si>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</si>
  <si>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</si>
  <si>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</si>
  <si>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</si>
  <si>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</si>
  <si>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</si>
  <si>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</si>
  <si>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</si>
  <si>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</si>
  <si>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</si>
  <si>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</si>
  <si>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</si>
  <si>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</si>
  <si>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</si>
  <si>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</si>
  <si>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</si>
  <si>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</si>
  <si>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</si>
  <si>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</si>
  <si>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</si>
  <si>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</si>
  <si>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</si>
  <si>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</si>
  <si>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</si>
  <si>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</si>
  <si>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</si>
  <si>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</si>
  <si>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</si>
  <si>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</si>
  <si>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</si>
  <si>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</si>
  <si>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</si>
  <si>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</si>
  <si>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</si>
  <si>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</si>
  <si>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</si>
  <si>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</si>
  <si>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</si>
  <si>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</si>
  <si>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</si>
  <si>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</si>
  <si>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</si>
  <si>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</si>
  <si>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</si>
  <si>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</si>
  <si>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</si>
  <si>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</si>
  <si>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</si>
  <si>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</si>
  <si>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</si>
  <si>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</si>
  <si>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</si>
  <si>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</si>
  <si>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</si>
  <si>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</si>
  <si>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</si>
  <si>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</si>
  <si>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</si>
  <si>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</si>
  <si>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</si>
  <si>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</si>
  <si>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</si>
  <si>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</si>
  <si>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</si>
  <si>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</si>
  <si>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</si>
  <si>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</si>
  <si>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</si>
  <si>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</si>
  <si>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</si>
  <si>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</si>
  <si>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</si>
  <si>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</si>
  <si>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</si>
  <si>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</si>
  <si>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</si>
  <si>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</si>
  <si>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</si>
  <si>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</si>
  <si>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</si>
  <si>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</si>
  <si>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</si>
  <si>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</si>
  <si>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</si>
  <si>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</si>
  <si>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</si>
  <si>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</si>
  <si>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</si>
  <si>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</si>
  <si>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</si>
  <si>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</si>
  <si>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</si>
  <si>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</si>
  <si>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</si>
  <si>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</si>
  <si>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</si>
  <si>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</si>
  <si>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</si>
  <si>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</si>
  <si>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</si>
  <si>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</si>
  <si>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</si>
  <si>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</si>
  <si>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</si>
  <si>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</si>
  <si>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</si>
  <si>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</si>
  <si>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</si>
  <si>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</si>
  <si>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</si>
  <si>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</si>
  <si>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</si>
  <si>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</si>
  <si>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</si>
  <si>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</si>
  <si>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</si>
  <si>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</si>
  <si>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</si>
  <si>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</si>
  <si>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</si>
  <si>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</si>
  <si>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</si>
  <si>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</si>
  <si>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</si>
  <si>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</si>
  <si>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</si>
  <si>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</si>
  <si>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</si>
  <si>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</si>
  <si>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</si>
  <si>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</si>
  <si>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</si>
  <si>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</si>
  <si>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</si>
  <si>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</si>
  <si>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</si>
  <si>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</si>
  <si>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</si>
  <si>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</si>
  <si>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</si>
  <si>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</si>
  <si>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</si>
  <si>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</si>
  <si>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</si>
  <si>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</si>
  <si>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</si>
  <si>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</si>
  <si>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</si>
  <si>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</si>
  <si>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</si>
  <si>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</si>
  <si>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</si>
  <si>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</si>
  <si>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</si>
  <si>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</si>
  <si>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</si>
  <si>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</si>
  <si>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</si>
  <si>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</si>
  <si>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</si>
  <si>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</si>
  <si>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</si>
  <si>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</si>
  <si>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</si>
  <si>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</si>
  <si>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</si>
  <si>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</si>
  <si>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</si>
  <si>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</si>
  <si>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</si>
  <si>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</si>
  <si>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</si>
  <si>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</si>
  <si>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</si>
  <si>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</si>
  <si>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</si>
  <si>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</si>
  <si>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</si>
  <si>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</si>
  <si>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</si>
  <si>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</si>
  <si>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</si>
  <si>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</si>
  <si>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</si>
  <si>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</si>
  <si>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</si>
  <si>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</si>
  <si>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</si>
  <si>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</si>
  <si>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</si>
  <si>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</si>
  <si>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</si>
  <si>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</si>
  <si>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</si>
  <si>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</si>
  <si>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</si>
  <si>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</si>
  <si>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</si>
  <si>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</si>
  <si>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</si>
  <si>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</si>
  <si>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</si>
  <si>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</si>
  <si>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</si>
  <si>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</si>
  <si>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</si>
  <si>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</si>
  <si>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</si>
  <si>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</si>
  <si>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</si>
  <si>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</si>
  <si>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</si>
  <si>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</si>
  <si>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</si>
  <si>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</si>
  <si>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</si>
  <si>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</si>
  <si>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</si>
  <si>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</si>
  <si>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</si>
  <si>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</si>
  <si>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</si>
  <si>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</si>
  <si>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</si>
  <si>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</si>
  <si>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</si>
  <si>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</si>
  <si>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</si>
  <si>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</si>
  <si>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</si>
  <si>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</si>
  <si>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</si>
  <si>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</si>
  <si>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</si>
  <si>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</si>
  <si>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</si>
  <si>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</si>
  <si>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</si>
  <si>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</si>
  <si>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</si>
  <si>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</si>
  <si>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</si>
  <si>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</si>
  <si>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</si>
  <si>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</si>
  <si>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</si>
  <si>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</si>
  <si>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</si>
  <si>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</si>
  <si>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</si>
  <si>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</si>
  <si>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</si>
  <si>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</si>
  <si>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</si>
  <si>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</si>
  <si>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</si>
  <si>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</si>
  <si>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</si>
  <si>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</si>
  <si>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</si>
  <si>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</si>
  <si>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</si>
  <si>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</si>
  <si>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</si>
  <si>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</si>
  <si>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</si>
  <si>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</si>
  <si>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</si>
  <si>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</si>
  <si>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</si>
  <si>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</si>
  <si>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</si>
  <si>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</si>
  <si>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</si>
  <si>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</si>
  <si>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</si>
  <si>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</si>
  <si>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</si>
  <si>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</si>
  <si>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</si>
  <si>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</si>
  <si>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</si>
  <si>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</si>
  <si>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</si>
  <si>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</si>
  <si>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</si>
  <si>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</si>
  <si>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</si>
  <si>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</si>
  <si>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</si>
  <si>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</si>
  <si>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</si>
  <si>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</si>
  <si>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</si>
  <si>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</si>
  <si>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</si>
  <si>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</si>
  <si>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</si>
  <si>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</si>
  <si>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</si>
  <si>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</si>
  <si>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</si>
  <si>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</si>
  <si>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</si>
  <si>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</si>
  <si>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</si>
  <si>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</si>
  <si>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</si>
  <si>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</si>
  <si>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</si>
  <si>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</si>
  <si>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</si>
  <si>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</si>
  <si>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</si>
  <si>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</si>
  <si>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</si>
  <si>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</si>
  <si>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</si>
  <si>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</si>
  <si>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</si>
  <si>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</si>
  <si>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</si>
  <si>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</si>
  <si>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</si>
  <si>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</si>
  <si>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</si>
  <si>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</si>
  <si>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</si>
  <si>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</si>
  <si>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</si>
  <si>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</si>
  <si>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</si>
  <si>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</si>
  <si>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</si>
  <si>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</si>
  <si>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</si>
  <si>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</si>
  <si>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</si>
  <si>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</si>
  <si>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</si>
  <si>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</si>
  <si>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</si>
  <si>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</si>
  <si>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</si>
  <si>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</si>
  <si>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</si>
  <si>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</si>
  <si>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</si>
  <si>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</si>
  <si>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</si>
  <si>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</si>
  <si>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</si>
  <si>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</si>
  <si>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</si>
  <si>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</si>
  <si>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</si>
  <si>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</si>
  <si>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</si>
  <si>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</si>
  <si>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</si>
  <si>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</si>
  <si>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</si>
  <si>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</si>
  <si>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</si>
  <si>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</si>
  <si>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</si>
  <si>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</si>
  <si>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</si>
  <si>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</si>
  <si>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</si>
  <si>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</si>
  <si>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</si>
  <si>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</si>
  <si>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</si>
  <si>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</si>
  <si>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</si>
  <si>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</si>
  <si>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</si>
  <si>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</si>
  <si>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</si>
  <si>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</si>
  <si>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</si>
  <si>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</si>
  <si>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</si>
  <si>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</si>
  <si>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</si>
  <si>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</si>
  <si>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</si>
  <si>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</si>
  <si>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</si>
  <si>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</si>
  <si>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</si>
  <si>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</si>
  <si>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</si>
  <si>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</si>
  <si>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</si>
  <si>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</si>
  <si>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</si>
  <si>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</si>
  <si>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</si>
  <si>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</si>
  <si>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</si>
  <si>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</si>
  <si>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</si>
  <si>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</si>
  <si>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</si>
  <si>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</si>
  <si>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</si>
  <si>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</si>
  <si>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</si>
  <si>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</si>
  <si>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</si>
  <si>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</si>
  <si>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</si>
  <si>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</si>
  <si>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</si>
  <si>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</si>
  <si>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</si>
  <si>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</si>
  <si>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</si>
  <si>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</si>
  <si>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</si>
  <si>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</si>
  <si>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</si>
  <si>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</si>
  <si>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</si>
  <si>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</si>
  <si>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</si>
  <si>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</si>
  <si>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</si>
  <si>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</si>
  <si>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</si>
  <si>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</si>
  <si>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</si>
  <si>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</si>
  <si>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</si>
  <si>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</si>
  <si>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</si>
  <si>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</si>
  <si>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</si>
  <si>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</si>
  <si>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</si>
  <si>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</si>
  <si>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</si>
  <si>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</si>
  <si>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</si>
  <si>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</si>
  <si>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</si>
  <si>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</si>
  <si>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</si>
  <si>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</si>
  <si>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</si>
  <si>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</si>
  <si>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</si>
  <si>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</si>
  <si>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</si>
  <si>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</si>
  <si>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</si>
  <si>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</si>
  <si>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</si>
  <si>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</si>
  <si>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</si>
  <si>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</si>
  <si>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</si>
  <si>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</si>
  <si>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</si>
  <si>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</si>
  <si>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</si>
  <si>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</si>
  <si>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</si>
  <si>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</si>
  <si>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</si>
  <si>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</si>
  <si>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</si>
  <si>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</si>
  <si>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</si>
  <si>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</si>
  <si>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</si>
  <si>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</si>
  <si>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</si>
  <si>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</si>
  <si>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</si>
  <si>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</si>
  <si>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</si>
  <si>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</si>
  <si>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</si>
  <si>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</si>
  <si>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</si>
  <si>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</si>
  <si>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</si>
  <si>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</si>
  <si>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</si>
  <si>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</si>
  <si>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</si>
  <si>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</si>
  <si>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</si>
  <si>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</si>
  <si>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</si>
  <si>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</si>
  <si>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</si>
  <si>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</si>
  <si>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</si>
  <si>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</si>
  <si>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</si>
  <si>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</si>
  <si>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</si>
  <si>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</si>
  <si>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</si>
  <si>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</si>
  <si>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</si>
  <si>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</si>
  <si>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</si>
  <si>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</si>
  <si>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</si>
  <si>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</si>
  <si>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</si>
  <si>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</si>
  <si>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</si>
  <si>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</si>
  <si>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</si>
  <si>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</si>
  <si>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</si>
  <si>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</si>
  <si>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</si>
  <si>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</si>
  <si>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</si>
  <si>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</si>
  <si>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</si>
  <si>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</si>
  <si>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</si>
  <si>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</si>
  <si>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</si>
  <si>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</si>
  <si>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</si>
  <si>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</si>
  <si>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</si>
  <si>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</si>
  <si>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</si>
  <si>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</si>
  <si>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</si>
  <si>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</si>
  <si>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</si>
  <si>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</si>
  <si>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</si>
  <si>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</si>
  <si>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</si>
  <si>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</si>
  <si>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</si>
  <si>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</si>
  <si>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</si>
  <si>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</si>
  <si>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</si>
  <si>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</si>
  <si>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</si>
  <si>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</si>
  <si>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</si>
  <si>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</si>
  <si>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</si>
  <si>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</si>
  <si>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</si>
  <si>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</si>
  <si>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</si>
  <si>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</si>
  <si>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</si>
  <si>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</si>
  <si>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</si>
  <si>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</si>
  <si>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</si>
  <si>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</si>
  <si>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</si>
  <si>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</si>
  <si>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</si>
  <si>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</si>
  <si>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</si>
  <si>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</si>
  <si>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</si>
  <si>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</si>
  <si>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</si>
  <si>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</si>
  <si>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</si>
  <si>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</si>
  <si>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</si>
  <si>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</si>
  <si>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</si>
  <si>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</si>
  <si>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</si>
  <si>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</si>
  <si>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</si>
  <si>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</si>
  <si>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</si>
  <si>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</si>
  <si>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</si>
  <si>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</si>
  <si>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</si>
  <si>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</si>
  <si>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</si>
  <si>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</si>
  <si>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</si>
  <si>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</si>
  <si>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</si>
  <si>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</si>
  <si>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</si>
  <si>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</si>
  <si>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</si>
  <si>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</si>
  <si>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</si>
  <si>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</si>
  <si>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</si>
  <si>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</si>
  <si>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</si>
  <si>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</si>
  <si>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</si>
  <si>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</si>
  <si>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</si>
  <si>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</si>
  <si>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</si>
  <si>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</si>
  <si>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</si>
  <si>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</si>
  <si>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</si>
  <si>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</si>
  <si>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</si>
  <si>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</si>
  <si>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</si>
  <si>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</si>
  <si>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</si>
  <si>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</si>
  <si>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</si>
  <si>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</si>
  <si>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</si>
  <si>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</si>
  <si>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</si>
  <si>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</si>
  <si>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</si>
  <si>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</si>
  <si>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</si>
  <si>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</si>
  <si>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</si>
  <si>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</si>
  <si>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</si>
  <si>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</si>
  <si>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</si>
  <si>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</si>
  <si>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</si>
  <si>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</si>
  <si>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</si>
  <si>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</si>
  <si>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</si>
  <si>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</si>
  <si>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</si>
  <si>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</si>
  <si>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</si>
  <si>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</si>
  <si>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</si>
  <si>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</si>
  <si>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</si>
  <si>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</si>
  <si>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</si>
  <si>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</si>
  <si>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</si>
  <si>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</si>
  <si>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</si>
  <si>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</si>
  <si>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</si>
  <si>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</si>
  <si>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</si>
  <si>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</si>
  <si>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</si>
  <si>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</si>
  <si>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</si>
  <si>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</si>
  <si>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</si>
  <si>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</si>
  <si>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</si>
  <si>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</si>
  <si>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</si>
  <si>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</si>
  <si>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</si>
  <si>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</si>
  <si>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</si>
  <si>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</si>
  <si>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</si>
  <si>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</si>
  <si>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</si>
  <si>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</si>
  <si>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</si>
  <si>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</si>
  <si>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</si>
  <si>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</si>
  <si>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</si>
  <si>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</si>
  <si>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</si>
  <si>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</si>
  <si>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</si>
  <si>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</si>
  <si>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</si>
  <si>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</si>
  <si>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</si>
  <si>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</si>
  <si>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</si>
  <si>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</si>
  <si>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</si>
  <si>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</si>
  <si>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</si>
  <si>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</si>
  <si>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</si>
  <si>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</si>
  <si>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</si>
  <si>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</si>
  <si>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</si>
  <si>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</si>
  <si>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</si>
  <si>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</si>
  <si>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</si>
  <si>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</si>
  <si>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</si>
  <si>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</si>
  <si>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</si>
  <si>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</si>
  <si>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</si>
  <si>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</si>
  <si>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</si>
  <si>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</si>
  <si>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</si>
  <si>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</si>
  <si>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</si>
  <si>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</si>
  <si>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</si>
  <si>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</si>
  <si>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</si>
  <si>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</si>
  <si>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</si>
  <si>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</si>
  <si>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</si>
  <si>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</si>
  <si>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</si>
  <si>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</si>
  <si>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</si>
  <si>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</si>
  <si>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</si>
  <si>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</si>
  <si>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</si>
  <si>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</si>
  <si>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</si>
  <si>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</si>
  <si>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</si>
  <si>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</si>
  <si>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</si>
  <si>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</si>
  <si>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</si>
  <si>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</si>
  <si>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</si>
  <si>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</si>
  <si>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</si>
  <si>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</si>
  <si>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</si>
  <si>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</si>
  <si>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</si>
  <si>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</si>
  <si>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</si>
  <si>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</si>
  <si>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</si>
  <si>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</si>
  <si>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</si>
  <si>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</si>
  <si>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</si>
  <si>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</si>
  <si>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</si>
  <si>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</si>
  <si>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</si>
  <si>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</si>
  <si>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</si>
  <si>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</si>
  <si>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</si>
  <si>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</si>
  <si>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</si>
  <si>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</si>
  <si>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</si>
  <si>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</si>
  <si>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</si>
  <si>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</si>
  <si>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</si>
  <si>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</si>
  <si>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</si>
  <si>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</si>
  <si>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</si>
  <si>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</si>
  <si>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</si>
  <si>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</si>
  <si>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</si>
  <si>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</si>
  <si>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</si>
  <si>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</si>
  <si>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</si>
  <si>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</si>
  <si>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</si>
  <si>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</si>
  <si>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</si>
  <si>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</si>
  <si>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</si>
  <si>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</si>
  <si>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</si>
  <si>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</si>
  <si>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</si>
  <si>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</si>
  <si>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</si>
  <si>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</si>
  <si>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</si>
  <si>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</si>
  <si>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</si>
  <si>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</si>
  <si>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</si>
  <si>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</si>
  <si>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</si>
  <si>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</si>
  <si>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</si>
  <si>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</si>
  <si>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</si>
  <si>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</si>
  <si>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</si>
  <si>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</si>
  <si>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</si>
  <si>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</si>
  <si>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</si>
  <si>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</si>
  <si>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</si>
  <si>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</si>
  <si>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</si>
  <si>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</si>
  <si>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</si>
  <si>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</si>
  <si>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</si>
  <si>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</si>
  <si>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</si>
  <si>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</si>
  <si>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</si>
  <si>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</si>
  <si>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</si>
  <si>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</si>
  <si>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</si>
  <si>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</si>
  <si>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</si>
  <si>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</si>
  <si>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</si>
  <si>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</si>
  <si>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</si>
  <si>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</si>
  <si>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</si>
  <si>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</si>
  <si>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</si>
  <si>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</si>
  <si>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</si>
  <si>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</si>
  <si>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</si>
  <si>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</si>
  <si>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</si>
  <si>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</si>
  <si>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</si>
  <si>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</si>
  <si>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</si>
  <si>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</si>
  <si>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</si>
  <si>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</si>
  <si>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</si>
  <si>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</si>
  <si>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</si>
  <si>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</si>
  <si>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</si>
  <si>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</si>
  <si>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</si>
  <si>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</si>
  <si>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</si>
  <si>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</si>
  <si>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</si>
  <si>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</si>
  <si>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</si>
  <si>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</si>
  <si>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</si>
  <si>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</si>
  <si>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</si>
  <si>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</si>
  <si>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</si>
  <si>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</si>
  <si>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</si>
  <si>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</si>
  <si>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</si>
  <si>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</si>
  <si>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</si>
  <si>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</si>
  <si>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</si>
  <si>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</si>
  <si>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</si>
  <si>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</si>
  <si>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</si>
  <si>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</si>
  <si>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</si>
  <si>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</si>
  <si>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</si>
  <si>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</si>
  <si>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</si>
  <si>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</si>
  <si>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</si>
  <si>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</si>
  <si>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</si>
  <si>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</si>
  <si>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</si>
  <si>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</si>
  <si>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</si>
  <si>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</si>
  <si>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</si>
  <si>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</si>
  <si>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</si>
  <si>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</si>
  <si>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</si>
  <si>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</si>
  <si>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</si>
  <si>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</si>
  <si>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</si>
  <si>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</si>
  <si>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</si>
  <si>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</si>
  <si>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</si>
  <si>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</si>
  <si>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</si>
  <si>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</si>
  <si>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</si>
  <si>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</si>
  <si>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</si>
  <si>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</si>
  <si>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</si>
  <si>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</si>
  <si>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</si>
  <si>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</si>
  <si>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</si>
  <si>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</si>
  <si>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</si>
  <si>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</si>
  <si>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</si>
  <si>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</si>
  <si>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</si>
  <si>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</si>
  <si>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</si>
  <si>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</si>
  <si>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</si>
  <si>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</si>
  <si>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</si>
  <si>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</si>
  <si>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</si>
  <si>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</si>
  <si>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</si>
  <si>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</si>
  <si>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</si>
  <si>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</si>
  <si>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</si>
  <si>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</si>
  <si>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</si>
  <si>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</si>
  <si>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</si>
  <si>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</si>
  <si>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</si>
  <si>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</si>
  <si>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</si>
  <si>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</si>
  <si>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</si>
  <si>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</si>
  <si>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</si>
  <si>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</si>
  <si>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</si>
  <si>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</si>
  <si>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</si>
  <si>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</si>
  <si>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</si>
  <si>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</si>
  <si>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</si>
  <si>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</si>
  <si>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</si>
  <si>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</si>
  <si>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</si>
  <si>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</si>
  <si>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</si>
  <si>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</si>
  <si>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</si>
  <si>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</si>
  <si>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</si>
  <si>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</si>
  <si>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</si>
  <si>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</si>
  <si>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</si>
  <si>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</si>
  <si>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</si>
  <si>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</si>
  <si>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</si>
  <si>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</si>
  <si>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</si>
  <si>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</si>
  <si>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</si>
  <si>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</si>
  <si>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</si>
  <si>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</si>
  <si>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</si>
  <si>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</si>
  <si>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</si>
  <si>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</si>
  <si>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</si>
  <si>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</si>
  <si>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</si>
  <si>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</si>
  <si>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</si>
  <si>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</si>
  <si>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</si>
  <si>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</si>
  <si>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</si>
  <si>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</si>
  <si>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</si>
  <si>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</si>
  <si>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</si>
  <si>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</si>
  <si>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</si>
  <si>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</si>
  <si>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</si>
  <si>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</si>
  <si>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</si>
  <si>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</si>
  <si>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</si>
  <si>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</si>
  <si>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</si>
  <si>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</si>
  <si>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</si>
  <si>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</si>
  <si>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</si>
  <si>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</si>
  <si>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</si>
  <si>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</si>
  <si>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</si>
  <si>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</si>
  <si>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</si>
  <si>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</si>
  <si>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</si>
  <si>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</si>
  <si>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</si>
  <si>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</si>
  <si>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</si>
  <si>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</si>
  <si>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</si>
  <si>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</si>
  <si>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</si>
  <si>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</si>
  <si>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</si>
  <si>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</si>
  <si>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</si>
  <si>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</si>
  <si>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</si>
  <si>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</si>
  <si>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</si>
  <si>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</si>
  <si>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</si>
  <si>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</si>
  <si>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</si>
  <si>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</si>
  <si>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</si>
  <si>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</si>
  <si>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</si>
  <si>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</si>
  <si>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</si>
  <si>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</si>
  <si>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</si>
  <si>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</si>
  <si>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</si>
  <si>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</si>
  <si>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</si>
  <si>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</si>
  <si>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</si>
  <si>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</si>
  <si>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</si>
  <si>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</si>
  <si>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</si>
  <si>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</si>
  <si>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</si>
  <si>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</si>
  <si>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</si>
  <si>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</si>
  <si>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</si>
  <si>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</si>
  <si>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</si>
  <si>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</si>
  <si>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</si>
  <si>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</si>
  <si>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</si>
  <si>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</si>
  <si>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</si>
  <si>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</si>
  <si>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</si>
  <si>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</si>
  <si>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</si>
  <si>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</si>
  <si>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</si>
  <si>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</si>
  <si>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</si>
  <si>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</si>
  <si>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</si>
  <si>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</si>
  <si>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</si>
  <si>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</si>
  <si>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</si>
  <si>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</si>
  <si>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</si>
  <si>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</si>
  <si>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</si>
  <si>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</si>
  <si>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</si>
  <si>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</si>
  <si>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</si>
  <si>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</si>
  <si>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</si>
  <si>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</si>
  <si>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</si>
  <si>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</si>
  <si>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</si>
  <si>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</si>
  <si>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</si>
  <si>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</si>
  <si>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</si>
  <si>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</si>
  <si>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</si>
  <si>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</si>
  <si>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</si>
  <si>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</si>
  <si>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</si>
  <si>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</si>
  <si>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</si>
  <si>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</si>
  <si>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</si>
  <si>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</si>
  <si>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</si>
  <si>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</si>
  <si>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</si>
  <si>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</si>
  <si>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</si>
  <si>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</si>
  <si>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</si>
  <si>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</si>
  <si>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</si>
  <si>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</si>
  <si>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</si>
  <si>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</si>
  <si>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</si>
  <si>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</si>
  <si>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</si>
  <si>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</si>
  <si>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</si>
  <si>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</si>
  <si>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</si>
  <si>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</si>
  <si>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</si>
  <si>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</si>
  <si>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</si>
  <si>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</si>
  <si>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</si>
  <si>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</si>
  <si>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</si>
  <si>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</si>
  <si>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</si>
  <si>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</si>
  <si>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</si>
  <si>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</si>
  <si>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</si>
  <si>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</si>
  <si>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</si>
  <si>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</si>
  <si>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</si>
  <si>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</si>
  <si>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</si>
  <si>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</si>
  <si>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</si>
  <si>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</si>
  <si>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</si>
  <si>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</si>
  <si>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</si>
  <si>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</si>
  <si>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</si>
  <si>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</si>
  <si>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</si>
  <si>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</si>
  <si>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</si>
  <si>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</si>
  <si>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</si>
  <si>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</si>
  <si>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</si>
  <si>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</si>
  <si>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</si>
  <si>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</si>
  <si>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</si>
  <si>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</si>
  <si>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</si>
  <si>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</si>
  <si>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</si>
  <si>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</si>
  <si>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</si>
  <si>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</si>
  <si>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</si>
  <si>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</si>
  <si>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</si>
  <si>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</si>
  <si>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</si>
  <si>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</si>
  <si>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</si>
  <si>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</si>
  <si>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</si>
  <si>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</si>
  <si>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</si>
  <si>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</si>
  <si>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</si>
  <si>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</si>
  <si>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</si>
  <si>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</si>
  <si>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</si>
  <si>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</si>
  <si>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</si>
  <si>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</si>
  <si>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</si>
  <si>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</si>
  <si>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</si>
  <si>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</si>
  <si>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</si>
  <si>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</si>
  <si>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</si>
  <si>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</si>
  <si>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</si>
  <si>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</si>
  <si>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</si>
  <si>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</si>
  <si>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</si>
  <si>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</si>
  <si>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</si>
  <si>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</si>
  <si>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</si>
  <si>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</si>
  <si>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</si>
  <si>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</si>
  <si>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</si>
  <si>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</si>
  <si>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</si>
  <si>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</si>
  <si>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</si>
  <si>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</si>
  <si>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</si>
  <si>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</si>
  <si>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</si>
  <si>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</si>
  <si>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</si>
  <si>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</si>
  <si>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</si>
  <si>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</si>
  <si>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</si>
  <si>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</si>
  <si>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</si>
  <si>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</si>
  <si>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</si>
  <si>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</si>
  <si>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</si>
  <si>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</si>
  <si>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</si>
  <si>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</si>
  <si>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</si>
  <si>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</si>
  <si>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</si>
  <si>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</si>
  <si>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</si>
  <si>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</si>
  <si>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</si>
  <si>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</si>
  <si>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</si>
  <si>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</si>
  <si>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</si>
  <si>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</si>
  <si>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</si>
  <si>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</si>
  <si>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</si>
  <si>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</si>
  <si>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</si>
  <si>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</si>
  <si>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</si>
  <si>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</si>
  <si>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</si>
  <si>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</si>
  <si>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</si>
  <si>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</si>
  <si>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</si>
  <si>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</si>
  <si>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</si>
  <si>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</si>
  <si>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</si>
  <si>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</si>
  <si>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</si>
  <si>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</si>
  <si>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</si>
  <si>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</si>
  <si>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</si>
  <si>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</si>
  <si>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</si>
  <si>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</si>
  <si>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</si>
  <si>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</si>
  <si>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</si>
  <si>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</si>
  <si>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</si>
  <si>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</si>
  <si>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</si>
  <si>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</si>
  <si>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</si>
  <si>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</si>
  <si>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</si>
  <si>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</si>
  <si>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</si>
  <si>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</si>
  <si>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</si>
  <si>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</si>
  <si>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</si>
  <si>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</si>
  <si>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</si>
  <si>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</si>
  <si>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</si>
  <si>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</si>
  <si>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</si>
  <si>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</si>
  <si>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</si>
  <si>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</si>
  <si>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</si>
  <si>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</si>
  <si>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</si>
  <si>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</si>
  <si>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</si>
  <si>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</si>
  <si>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</si>
  <si>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</si>
  <si>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</si>
  <si>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</si>
  <si>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</si>
  <si>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</si>
  <si>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</si>
  <si>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</si>
  <si>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</si>
  <si>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</si>
  <si>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</si>
  <si>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</si>
  <si>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</si>
  <si>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</si>
  <si>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</si>
  <si>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</si>
  <si>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</si>
  <si>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</si>
  <si>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</si>
  <si>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</si>
  <si>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</si>
  <si>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</si>
  <si>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</si>
  <si>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</si>
  <si>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</si>
  <si>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</si>
  <si>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</si>
  <si>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</si>
  <si>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</si>
  <si>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</si>
  <si>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</si>
  <si>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</si>
  <si>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</si>
  <si>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</si>
  <si>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</si>
  <si>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</si>
  <si>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</si>
  <si>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</si>
  <si>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</si>
  <si>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</si>
  <si>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</si>
  <si>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</si>
  <si>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</si>
  <si>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</si>
  <si>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</si>
  <si>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</si>
  <si>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</si>
  <si>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</si>
  <si>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</si>
  <si>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</si>
  <si>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</si>
  <si>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</si>
  <si>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</si>
  <si>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</si>
  <si>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</si>
  <si>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</si>
  <si>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</si>
  <si>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</si>
  <si>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</si>
  <si>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</si>
  <si>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</si>
  <si>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</si>
  <si>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</si>
  <si>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</si>
  <si>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</si>
  <si>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</si>
  <si>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</si>
  <si>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</si>
  <si>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</si>
  <si>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</si>
  <si>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</si>
  <si>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</si>
  <si>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</si>
  <si>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</si>
  <si>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</si>
  <si>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</si>
  <si>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</si>
  <si>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</si>
  <si>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</si>
  <si>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</si>
  <si>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</si>
  <si>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</si>
  <si>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</si>
  <si>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</si>
  <si>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</si>
  <si>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</si>
  <si>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</si>
  <si>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</si>
  <si>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</si>
  <si>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</si>
  <si>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</si>
  <si>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</si>
  <si>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</si>
  <si>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</si>
  <si>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</si>
  <si>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</si>
  <si>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</si>
  <si>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</si>
  <si>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</si>
  <si>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</si>
  <si>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</si>
  <si>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</si>
  <si>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</si>
  <si>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</si>
  <si>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</si>
  <si>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</si>
  <si>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</si>
  <si>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</si>
  <si>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</si>
  <si>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</si>
  <si>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</si>
  <si>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</si>
  <si>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</si>
  <si>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</si>
  <si>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</si>
  <si>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</si>
  <si>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</si>
  <si>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</si>
  <si>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</si>
  <si>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</si>
  <si>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</si>
  <si>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</si>
  <si>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</si>
  <si>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</si>
  <si>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</si>
  <si>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</si>
  <si>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</si>
  <si>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</si>
  <si>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</si>
  <si>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</si>
  <si>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</si>
  <si>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</si>
  <si>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</si>
  <si>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</si>
  <si>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</si>
  <si>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</si>
  <si>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</si>
  <si>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</si>
  <si>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</si>
  <si>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</si>
  <si>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</si>
  <si>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</si>
  <si>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</si>
  <si>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</si>
  <si>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</si>
  <si>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</si>
  <si>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</si>
  <si>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</si>
  <si>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</si>
  <si>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</si>
  <si>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</si>
  <si>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</si>
  <si>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</si>
  <si>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</si>
  <si>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</si>
  <si>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</si>
  <si>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</si>
  <si>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</si>
  <si>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</si>
  <si>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</si>
  <si>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</si>
  <si>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</si>
  <si>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</si>
  <si>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</si>
  <si>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</si>
  <si>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</si>
  <si>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</si>
  <si>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</si>
  <si>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</si>
  <si>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</si>
  <si>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</si>
  <si>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</si>
  <si>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</si>
  <si>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</si>
  <si>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</si>
  <si>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</si>
  <si>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</si>
  <si>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</si>
  <si>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</si>
  <si>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</si>
  <si>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</si>
  <si>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</si>
  <si>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</si>
  <si>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</si>
  <si>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</si>
  <si>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</si>
  <si>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</si>
  <si>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</si>
  <si>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</si>
  <si>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</si>
  <si>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</si>
  <si>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</si>
  <si>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</si>
  <si>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</si>
  <si>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</si>
  <si>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</si>
  <si>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</si>
  <si>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</si>
  <si>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</si>
  <si>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</si>
  <si>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</si>
  <si>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</si>
  <si>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</si>
  <si>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</si>
  <si>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</si>
  <si>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</si>
  <si>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</si>
  <si>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</si>
  <si>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</si>
  <si>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</si>
  <si>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</si>
  <si>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</si>
  <si>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</si>
  <si>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</si>
  <si>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</si>
  <si>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</si>
  <si>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</si>
  <si>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</si>
  <si>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</si>
  <si>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</si>
  <si>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</si>
  <si>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</si>
  <si>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</si>
  <si>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</si>
  <si>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</si>
  <si>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</si>
  <si>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</si>
  <si>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</si>
  <si>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</si>
  <si>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</si>
  <si>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</si>
  <si>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</si>
  <si>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</si>
  <si>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</si>
  <si>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</si>
  <si>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</si>
  <si>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</si>
  <si>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</si>
  <si>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</si>
  <si>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</si>
  <si>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</si>
  <si>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</si>
  <si>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</si>
  <si>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</si>
  <si>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</si>
  <si>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</si>
  <si>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</si>
  <si>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</si>
  <si>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</si>
  <si>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</si>
  <si>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</si>
  <si>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</si>
  <si>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</si>
  <si>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</si>
  <si>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</si>
  <si>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</si>
  <si>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</si>
  <si>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</si>
  <si>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</si>
  <si>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</si>
  <si>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</si>
  <si>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</si>
  <si>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</si>
  <si>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</si>
  <si>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</si>
  <si>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</si>
  <si>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</si>
  <si>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</si>
  <si>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</si>
  <si>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</si>
  <si>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</si>
  <si>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</si>
  <si>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</si>
  <si>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</si>
  <si>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</si>
  <si>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</si>
  <si>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</si>
  <si>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</si>
  <si>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</si>
  <si>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</si>
  <si>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</si>
  <si>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</si>
  <si>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</si>
  <si>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</si>
  <si>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</si>
  <si>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</si>
  <si>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</si>
  <si>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</si>
  <si>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</si>
  <si>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</si>
  <si>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</si>
  <si>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</si>
  <si>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</si>
  <si>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</si>
  <si>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</si>
  <si>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</si>
  <si>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</si>
  <si>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</si>
  <si>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</si>
  <si>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</si>
  <si>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</si>
  <si>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</si>
  <si>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</si>
  <si>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</si>
  <si>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</si>
  <si>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</si>
  <si>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</si>
  <si>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</si>
  <si>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</si>
  <si>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</si>
  <si>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</si>
  <si>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</si>
  <si>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</si>
  <si>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</si>
  <si>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</si>
  <si>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</si>
  <si>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</si>
  <si>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</si>
  <si>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</si>
  <si>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</si>
  <si>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</si>
  <si>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</si>
  <si>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</si>
  <si>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</si>
  <si>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</si>
  <si>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</si>
  <si>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</si>
  <si>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</si>
  <si>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</si>
  <si>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</si>
  <si>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</si>
  <si>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</si>
  <si>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</si>
  <si>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</si>
  <si>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</si>
  <si>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</si>
  <si>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</si>
  <si>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</si>
  <si>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</si>
  <si>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</si>
  <si>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</si>
  <si>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</si>
  <si>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</si>
  <si>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</si>
  <si>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</si>
  <si>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</si>
  <si>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</si>
  <si>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</si>
  <si>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</si>
  <si>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</si>
  <si>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</si>
  <si>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</si>
  <si>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</si>
  <si>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</si>
  <si>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</si>
  <si>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</si>
  <si>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</si>
  <si>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</si>
  <si>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</si>
  <si>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</si>
  <si>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</si>
  <si>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</si>
  <si>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</si>
  <si>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</si>
  <si>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</si>
  <si>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</si>
  <si>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</si>
  <si>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</si>
  <si>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</si>
  <si>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</si>
  <si>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</si>
  <si>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</si>
  <si>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</si>
  <si>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</si>
  <si>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</si>
  <si>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</si>
  <si>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</si>
  <si>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</si>
  <si>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</si>
  <si>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</si>
  <si>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</si>
  <si>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</si>
  <si>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</si>
  <si>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</si>
  <si>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</si>
  <si>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</si>
  <si>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</si>
  <si>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</si>
  <si>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</si>
  <si>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</si>
  <si>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</si>
  <si>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</si>
  <si>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</si>
  <si>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</si>
  <si>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</si>
  <si>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</si>
  <si>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</si>
  <si>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</si>
  <si>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</si>
  <si>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</si>
  <si>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</si>
  <si>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</si>
  <si>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</si>
  <si>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</si>
  <si>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</si>
  <si>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</si>
  <si>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</si>
  <si>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</si>
  <si>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</si>
  <si>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</si>
  <si>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</si>
  <si>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</si>
  <si>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</si>
  <si>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</si>
  <si>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</si>
  <si>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</si>
  <si>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</si>
  <si>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</si>
  <si>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</si>
  <si>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</si>
  <si>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</si>
  <si>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</si>
  <si>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</si>
  <si>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</si>
  <si>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</si>
  <si>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</si>
  <si>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</si>
  <si>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</si>
  <si>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</si>
  <si>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</si>
  <si>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</si>
  <si>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</si>
  <si>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</si>
  <si>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</si>
  <si>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</si>
  <si>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</si>
  <si>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</si>
  <si>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</si>
  <si>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</si>
  <si>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</si>
  <si>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</si>
  <si>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</si>
  <si>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</si>
  <si>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</si>
  <si>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</si>
  <si>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</si>
  <si>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</si>
  <si>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</si>
  <si>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</si>
  <si>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</si>
  <si>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</si>
  <si>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</si>
  <si>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</si>
  <si>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</si>
  <si>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</si>
  <si>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</si>
  <si>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</si>
  <si>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</si>
  <si>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</si>
  <si>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</si>
  <si>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</si>
  <si>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</si>
  <si>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</si>
  <si>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</si>
  <si>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</si>
  <si>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</si>
  <si>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</si>
  <si>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</si>
  <si>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</si>
  <si>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</si>
  <si>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</si>
  <si>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</si>
  <si>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</si>
  <si>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</si>
  <si>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</si>
  <si>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</si>
  <si>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</si>
  <si>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</si>
  <si>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</si>
  <si>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</si>
  <si>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</si>
  <si>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</si>
  <si>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</si>
  <si>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</si>
  <si>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</si>
  <si>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</si>
  <si>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</si>
  <si>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</si>
  <si>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</si>
  <si>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</si>
  <si>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</si>
  <si>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</si>
  <si>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</si>
  <si>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</si>
  <si>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</si>
  <si>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</si>
  <si>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</si>
  <si>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</si>
  <si>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</si>
  <si>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</si>
  <si>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</si>
  <si>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</si>
  <si>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</si>
  <si>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</si>
  <si>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</si>
  <si>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</si>
  <si>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</si>
  <si>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</si>
  <si>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</si>
  <si>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</si>
  <si>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</si>
  <si>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</si>
  <si>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</si>
  <si>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</si>
  <si>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</si>
  <si>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</si>
  <si>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</si>
  <si>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</si>
  <si>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</si>
  <si>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</si>
  <si>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</si>
  <si>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</si>
  <si>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</si>
  <si>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</si>
  <si>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</si>
  <si>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</si>
  <si>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</si>
  <si>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</si>
  <si>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</si>
  <si>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</si>
  <si>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</si>
  <si>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</si>
  <si>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</si>
  <si>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</si>
  <si>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</si>
  <si>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</si>
  <si>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</si>
  <si>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</si>
  <si>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</si>
  <si>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</si>
  <si>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</si>
  <si>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</si>
  <si>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</si>
  <si>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</si>
  <si>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</si>
  <si>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</si>
  <si>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</si>
  <si>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</si>
  <si>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</si>
  <si>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</si>
  <si>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</si>
  <si>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</si>
  <si>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</si>
  <si>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</si>
  <si>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</si>
  <si>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</si>
  <si>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</si>
  <si>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</si>
  <si>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</si>
  <si>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</si>
  <si>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</si>
  <si>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</si>
  <si>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</si>
  <si>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</si>
  <si>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</si>
  <si>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</si>
  <si>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</si>
  <si>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</si>
  <si>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</si>
  <si>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</si>
  <si>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</si>
  <si>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</si>
  <si>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</si>
  <si>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</si>
  <si>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</si>
  <si>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</si>
  <si>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</si>
  <si>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</si>
  <si>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</si>
  <si>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</si>
  <si>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</si>
  <si>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</si>
  <si>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</si>
  <si>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</si>
  <si>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</si>
  <si>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</si>
  <si>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</si>
  <si>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</si>
  <si>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</si>
  <si>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</si>
  <si>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</si>
  <si>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</si>
  <si>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</si>
  <si>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</si>
  <si>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</si>
  <si>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</si>
  <si>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</si>
  <si>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</si>
  <si>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</si>
  <si>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</si>
  <si>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</si>
  <si>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</si>
  <si>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</si>
  <si>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</si>
  <si>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</si>
  <si>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</si>
  <si>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</si>
  <si>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</si>
  <si>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</si>
  <si>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</si>
  <si>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</si>
  <si>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</si>
  <si>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</si>
  <si>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</si>
  <si>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</si>
  <si>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</si>
  <si>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</si>
  <si>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</si>
  <si>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</si>
  <si>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</si>
  <si>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</si>
  <si>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</si>
  <si>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</si>
  <si>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</si>
  <si>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</si>
  <si>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</si>
  <si>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</si>
  <si>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</si>
  <si>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</si>
  <si>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</si>
  <si>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</si>
  <si>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</si>
  <si>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</si>
  <si>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</si>
  <si>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</si>
  <si>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</si>
  <si>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</si>
  <si>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</si>
  <si>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</si>
  <si>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</si>
  <si>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</si>
  <si>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</si>
  <si>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</si>
  <si>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</si>
  <si>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</si>
  <si>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</si>
  <si>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</si>
  <si>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</si>
  <si>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</si>
  <si>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</si>
  <si>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</si>
  <si>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</si>
  <si>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</si>
  <si>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</si>
  <si>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</si>
  <si>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</si>
  <si>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</si>
  <si>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</si>
  <si>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</si>
  <si>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</si>
  <si>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</si>
  <si>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</si>
  <si>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</si>
  <si>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</si>
  <si>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</si>
  <si>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</si>
  <si>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</si>
  <si>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</si>
  <si>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</si>
  <si>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</si>
  <si>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</si>
  <si>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</si>
  <si>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</si>
  <si>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</si>
  <si>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</si>
  <si>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</si>
  <si>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</si>
  <si>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</si>
  <si>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</si>
  <si>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</si>
  <si>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</si>
  <si>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</si>
  <si>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</si>
  <si>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</si>
  <si>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</si>
  <si>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</si>
  <si>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</si>
  <si>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</si>
  <si>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</si>
  <si>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</si>
  <si>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</si>
  <si>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</si>
  <si>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</si>
  <si>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</si>
  <si>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</si>
  <si>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</si>
  <si>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</si>
  <si>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</si>
  <si>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</si>
  <si>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</si>
  <si>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</si>
  <si>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</si>
  <si>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</si>
  <si>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</si>
  <si>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</si>
  <si>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</si>
  <si>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</si>
  <si>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</si>
  <si>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</si>
  <si>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</si>
  <si>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</si>
  <si>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</si>
  <si>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</si>
  <si>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</si>
  <si>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</si>
  <si>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</si>
  <si>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</si>
  <si>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</si>
  <si>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</si>
  <si>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</si>
  <si>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</si>
  <si>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</si>
  <si>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</si>
  <si>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</si>
  <si>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</si>
  <si>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</si>
  <si>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</si>
  <si>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</si>
  <si>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</si>
  <si>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</si>
  <si>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</si>
  <si>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</si>
  <si>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</si>
  <si>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</si>
  <si>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</si>
  <si>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</si>
  <si>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</si>
  <si>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</si>
  <si>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</si>
  <si>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</si>
  <si>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</si>
  <si>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</si>
  <si>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</si>
  <si>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</si>
  <si>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</si>
  <si>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</si>
  <si>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</si>
  <si>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</si>
  <si>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</si>
  <si>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</si>
  <si>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</si>
  <si>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</si>
  <si>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</si>
  <si>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</si>
  <si>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</si>
  <si>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</si>
  <si>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</si>
  <si>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</si>
  <si>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</si>
  <si>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</si>
  <si>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</si>
  <si>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</si>
  <si>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</si>
  <si>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</si>
  <si>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</si>
  <si>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</si>
  <si>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</si>
  <si>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</si>
  <si>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</si>
  <si>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</si>
  <si>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</si>
  <si>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</si>
  <si>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</si>
  <si>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</si>
  <si>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</si>
  <si>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</si>
  <si>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</si>
  <si>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</si>
  <si>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</si>
  <si>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</si>
  <si>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</si>
  <si>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</si>
  <si>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</si>
  <si>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</si>
  <si>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</si>
  <si>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</si>
  <si>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</si>
  <si>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</si>
  <si>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</si>
  <si>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</si>
  <si>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</si>
  <si>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</si>
  <si>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</si>
  <si>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</si>
  <si>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</si>
  <si>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</si>
  <si>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</si>
  <si>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</si>
  <si>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</si>
  <si>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</si>
  <si>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</si>
  <si>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</si>
  <si>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</si>
  <si>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</si>
  <si>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</si>
  <si>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</si>
  <si>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</si>
  <si>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</si>
  <si>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</si>
  <si>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</si>
  <si>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</si>
  <si>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</si>
  <si>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</si>
  <si>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</si>
  <si>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</si>
  <si>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</si>
  <si>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</si>
  <si>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</si>
  <si>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</si>
  <si>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</si>
  <si>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</si>
  <si>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</si>
  <si>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</si>
  <si>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</si>
  <si>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</si>
  <si>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</si>
  <si>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</si>
  <si>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</si>
  <si>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</si>
  <si>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</si>
  <si>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</si>
  <si>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</si>
  <si>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</si>
  <si>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</si>
  <si>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</si>
  <si>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</si>
  <si>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</si>
  <si>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</si>
  <si>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</si>
  <si>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</si>
  <si>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</si>
  <si>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</si>
  <si>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</si>
  <si>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</si>
  <si>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</si>
  <si>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</si>
  <si>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</si>
  <si>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</si>
  <si>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</si>
  <si>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</si>
  <si>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</si>
  <si>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</si>
  <si>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</si>
  <si>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</si>
  <si>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</si>
  <si>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</si>
  <si>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</si>
  <si>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</si>
  <si>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</si>
  <si>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</si>
  <si>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</si>
  <si>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</si>
  <si>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</si>
  <si>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</si>
  <si>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</si>
  <si>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</si>
  <si>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</si>
  <si>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</si>
  <si>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</si>
  <si>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</si>
  <si>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</si>
  <si>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</si>
  <si>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</si>
  <si>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</si>
  <si>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</si>
  <si>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</si>
  <si>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</si>
  <si>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</si>
  <si>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</si>
  <si>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</si>
  <si>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</si>
  <si>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</si>
  <si>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</si>
  <si>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</si>
  <si>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</si>
  <si>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</si>
  <si>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</si>
  <si>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</si>
  <si>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</si>
  <si>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</si>
  <si>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</si>
  <si>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</si>
  <si>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</si>
  <si>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</si>
  <si>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</si>
  <si>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</si>
  <si>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</si>
  <si>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</si>
  <si>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</si>
  <si>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</si>
  <si>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</si>
  <si>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</si>
  <si>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</si>
  <si>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</si>
  <si>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</si>
  <si>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</si>
  <si>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</si>
  <si>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</si>
  <si>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</si>
  <si>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</si>
  <si>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</si>
  <si>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</si>
  <si>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</si>
  <si>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</si>
  <si>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</si>
  <si>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</si>
  <si>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</si>
  <si>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</si>
  <si>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</si>
  <si>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</si>
  <si>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</si>
  <si>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</si>
  <si>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</si>
  <si>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</si>
  <si>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</si>
  <si>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</si>
  <si>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</si>
  <si>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</si>
  <si>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</si>
  <si>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</si>
  <si>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</si>
  <si>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</si>
  <si>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</si>
  <si>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</si>
  <si>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</si>
  <si>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</si>
  <si>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</si>
  <si>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</si>
  <si>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</si>
  <si>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</si>
  <si>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</si>
  <si>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</si>
  <si>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</si>
  <si>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</si>
  <si>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</si>
  <si>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</si>
  <si>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</si>
  <si>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</si>
  <si>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</si>
  <si>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</si>
  <si>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</si>
  <si>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</si>
  <si>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</si>
  <si>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</si>
  <si>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</si>
  <si>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</si>
  <si>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</si>
  <si>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</si>
  <si>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</si>
  <si>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</si>
  <si>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</si>
  <si>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</si>
  <si>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</si>
  <si>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</si>
  <si>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</si>
  <si>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</si>
  <si>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</si>
  <si>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</si>
  <si>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</si>
  <si>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</si>
  <si>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</si>
  <si>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</si>
  <si>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</si>
  <si>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</si>
  <si>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</si>
  <si>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</si>
  <si>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</si>
  <si>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</si>
  <si>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</si>
  <si>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</si>
  <si>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</si>
  <si>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</si>
  <si>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</si>
  <si>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</si>
  <si>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</si>
  <si>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</si>
  <si>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</si>
  <si>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</si>
  <si>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</si>
  <si>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</si>
  <si>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</si>
  <si>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</si>
  <si>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</si>
  <si>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</si>
  <si>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</si>
  <si>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</si>
  <si>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</si>
  <si>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</si>
  <si>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</si>
  <si>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</si>
  <si>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</si>
  <si>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</si>
  <si>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</si>
  <si>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</si>
  <si>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</si>
  <si>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</si>
  <si>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</si>
  <si>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</si>
  <si>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</si>
  <si>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</si>
  <si>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</si>
  <si>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</si>
  <si>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</si>
  <si>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</si>
  <si>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</si>
  <si>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</si>
  <si>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</si>
  <si>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</si>
  <si>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</si>
  <si>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</si>
  <si>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</si>
  <si>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</si>
  <si>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</si>
  <si>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</si>
  <si>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</si>
  <si>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</si>
  <si>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</si>
  <si>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</si>
  <si>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</si>
  <si>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</si>
  <si>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</si>
  <si>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</si>
  <si>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</si>
  <si>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</si>
  <si>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</si>
  <si>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</si>
  <si>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</si>
  <si>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</si>
  <si>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</si>
  <si>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</si>
  <si>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</si>
  <si>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</si>
  <si>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</si>
  <si>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</si>
  <si>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</si>
  <si>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</si>
  <si>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</si>
  <si>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</si>
  <si>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</si>
  <si>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</si>
  <si>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</si>
  <si>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</si>
  <si>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</si>
  <si>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</si>
  <si>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</si>
  <si>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</si>
  <si>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</si>
  <si>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</si>
  <si>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</si>
  <si>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</si>
  <si>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</si>
  <si>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</si>
  <si>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</si>
  <si>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</si>
  <si>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</si>
  <si>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</si>
  <si>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</si>
  <si>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</si>
  <si>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</si>
  <si>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</si>
  <si>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</si>
  <si>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</si>
  <si>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</si>
  <si>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</si>
  <si>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</si>
  <si>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</si>
  <si>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</si>
  <si>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</si>
  <si>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</si>
  <si>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</si>
  <si>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</si>
  <si>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</si>
  <si>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</si>
  <si>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</si>
  <si>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</si>
  <si>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</si>
  <si>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</si>
  <si>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</si>
  <si>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</si>
  <si>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</si>
  <si>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</si>
  <si>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</si>
  <si>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</si>
  <si>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</si>
  <si>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</si>
  <si>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</si>
  <si>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</si>
  <si>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</si>
  <si>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</si>
  <si>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</si>
  <si>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</si>
  <si>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</si>
  <si>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</si>
  <si>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</si>
  <si>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</si>
  <si>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</si>
  <si>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</si>
  <si>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</si>
  <si>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</si>
  <si>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</si>
  <si>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</si>
  <si>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</si>
  <si>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</si>
  <si>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</si>
  <si>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</si>
  <si>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</si>
  <si>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</si>
  <si>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</si>
  <si>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</si>
  <si>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</si>
  <si>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</si>
  <si>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</si>
  <si>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</si>
  <si>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</si>
  <si>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</si>
  <si>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</si>
  <si>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</si>
  <si>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</si>
  <si>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</si>
  <si>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</si>
  <si>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</si>
  <si>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</si>
  <si>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</si>
  <si>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</si>
  <si>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</si>
  <si>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</si>
  <si>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</si>
  <si>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</si>
  <si>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</si>
  <si>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</si>
  <si>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</si>
  <si>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</si>
  <si>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</si>
  <si>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</si>
  <si>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</si>
  <si>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</si>
  <si>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</si>
  <si>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</si>
  <si>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</si>
  <si>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</si>
  <si>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</si>
  <si>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</si>
  <si>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</si>
  <si>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</si>
  <si>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</si>
  <si>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</si>
  <si>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</si>
  <si>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</si>
  <si>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</si>
  <si>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</si>
  <si>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</si>
  <si>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</si>
  <si>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</si>
  <si>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</si>
  <si>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</si>
  <si>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</si>
  <si>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</si>
  <si>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</si>
  <si>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</si>
  <si>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</si>
  <si>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</si>
  <si>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</si>
  <si>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</si>
  <si>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</si>
  <si>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</si>
  <si>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</si>
  <si>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</si>
  <si>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</si>
  <si>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</si>
  <si>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</si>
  <si>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</si>
  <si>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</si>
  <si>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</si>
  <si>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</si>
  <si>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</si>
  <si>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</si>
  <si>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</si>
  <si>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</si>
  <si>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</si>
  <si>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</si>
  <si>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</si>
  <si>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</si>
  <si>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</si>
  <si>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</si>
  <si>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</si>
  <si>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</si>
  <si>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</si>
  <si>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</si>
  <si>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</si>
  <si>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</si>
  <si>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</si>
  <si>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</si>
  <si>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</si>
  <si>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</si>
  <si>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</si>
  <si>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</si>
  <si>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</si>
  <si>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</si>
  <si>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</si>
  <si>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</si>
  <si>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</si>
  <si>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</si>
  <si>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</si>
  <si>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</si>
  <si>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</si>
  <si>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</si>
  <si>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</si>
  <si>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</si>
  <si>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</si>
  <si>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</si>
  <si>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</si>
  <si>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</si>
  <si>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</si>
  <si>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</si>
  <si>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</si>
  <si>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</si>
  <si>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</si>
  <si>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</si>
  <si>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</si>
  <si>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</si>
  <si>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</si>
  <si>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</si>
  <si>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</si>
  <si>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</si>
  <si>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</si>
  <si>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</si>
  <si>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</si>
  <si>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</si>
  <si>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</si>
  <si>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</si>
  <si>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</si>
  <si>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</si>
  <si>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</si>
  <si>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</si>
  <si>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</si>
  <si>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</si>
  <si>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</si>
  <si>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</si>
  <si>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</si>
  <si>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</si>
  <si>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</si>
  <si>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</si>
  <si>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</si>
  <si>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</si>
  <si>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</si>
  <si>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</si>
  <si>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</si>
  <si>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</si>
  <si>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</si>
  <si>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</si>
  <si>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</si>
  <si>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</si>
  <si>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</si>
  <si>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</si>
  <si>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</si>
  <si>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</si>
  <si>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</si>
  <si>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</si>
  <si>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</si>
  <si>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</si>
  <si>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</si>
  <si>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</si>
  <si>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</si>
  <si>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</si>
  <si>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</si>
  <si>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</si>
  <si>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</si>
  <si>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</si>
  <si>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</si>
  <si>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</si>
  <si>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</si>
  <si>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</si>
  <si>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</si>
  <si>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</si>
  <si>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</si>
  <si>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</si>
  <si>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</si>
  <si>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</si>
  <si>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</si>
  <si>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</si>
  <si>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</si>
  <si>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</si>
  <si>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</si>
  <si>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</si>
  <si>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</si>
  <si>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</si>
  <si>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</si>
  <si>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</si>
  <si>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</si>
  <si>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</si>
  <si>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</si>
  <si>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</si>
  <si>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</si>
  <si>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</si>
  <si>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</si>
  <si>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</si>
  <si>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</si>
  <si>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</si>
  <si>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</si>
  <si>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</si>
  <si>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</si>
  <si>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</si>
  <si>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</si>
  <si>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</si>
  <si>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</si>
  <si>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</si>
  <si>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</si>
  <si>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</si>
  <si>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</si>
  <si>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</si>
  <si>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</si>
  <si>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</si>
  <si>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</si>
  <si>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</si>
  <si>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</si>
  <si>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</si>
  <si>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</si>
  <si>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</si>
  <si>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</si>
  <si>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</si>
  <si>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</si>
  <si>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</si>
  <si>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</si>
  <si>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</si>
  <si>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</si>
  <si>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</si>
  <si>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</si>
  <si>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</si>
  <si>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</si>
  <si>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</si>
  <si>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</si>
  <si>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</si>
  <si>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</si>
  <si>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</si>
  <si>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</si>
  <si>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</si>
  <si>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</si>
  <si>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</si>
  <si>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</si>
  <si>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</si>
  <si>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</si>
  <si>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</si>
  <si>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</si>
  <si>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</si>
  <si>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</si>
  <si>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</si>
  <si>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</si>
  <si>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</si>
  <si>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</si>
  <si>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</si>
  <si>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</si>
  <si>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</si>
  <si>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</si>
  <si>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</si>
  <si>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</si>
  <si>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</si>
  <si>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</si>
  <si>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</si>
  <si>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</si>
  <si>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</si>
  <si>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</si>
  <si>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</si>
  <si>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</si>
  <si>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</si>
  <si>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</si>
  <si>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</si>
  <si>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</si>
  <si>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</si>
  <si>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</si>
  <si>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</si>
  <si>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</si>
  <si>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</si>
  <si>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</si>
  <si>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</si>
  <si>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</si>
  <si>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</si>
  <si>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</si>
  <si>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</si>
  <si>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</si>
  <si>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</si>
  <si>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</si>
  <si>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</si>
  <si>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</si>
  <si>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</si>
  <si>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</si>
  <si>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</si>
  <si>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</si>
  <si>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</si>
  <si>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</si>
  <si>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</si>
  <si>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</si>
  <si>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</si>
  <si>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</si>
  <si>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</si>
  <si>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</si>
  <si>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</si>
  <si>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</si>
  <si>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</si>
  <si>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</si>
  <si>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</si>
  <si>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</si>
  <si>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</si>
  <si>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</si>
  <si>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</si>
  <si>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</si>
  <si>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</si>
  <si>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</si>
  <si>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</si>
  <si>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</si>
  <si>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</si>
  <si>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</si>
  <si>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</si>
  <si>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</si>
  <si>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</si>
  <si>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</si>
  <si>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</si>
  <si>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</si>
  <si>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</si>
  <si>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</si>
  <si>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</si>
  <si>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</si>
  <si>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</si>
  <si>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</si>
  <si>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</si>
  <si>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</si>
  <si>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</si>
  <si>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</si>
  <si>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</si>
  <si>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</si>
  <si>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</si>
  <si>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</si>
  <si>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</si>
  <si>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</si>
  <si>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</si>
  <si>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</si>
  <si>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</si>
  <si>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</si>
  <si>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</si>
  <si>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</si>
  <si>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</si>
  <si>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</si>
  <si>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</si>
  <si>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</si>
  <si>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</si>
  <si>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</si>
  <si>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</si>
  <si>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</si>
  <si>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</si>
  <si>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</si>
  <si>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</si>
  <si>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</si>
  <si>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</si>
  <si>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</si>
  <si>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</si>
  <si>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</si>
  <si>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</si>
  <si>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</si>
  <si>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</si>
  <si>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</si>
  <si>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</si>
  <si>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</si>
  <si>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</si>
  <si>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</si>
  <si>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</si>
  <si>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</si>
  <si>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</si>
  <si>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</si>
  <si>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</si>
  <si>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</si>
  <si>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</si>
  <si>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</si>
  <si>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</si>
  <si>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</si>
  <si>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</si>
  <si>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</si>
  <si>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</si>
  <si>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</si>
  <si>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</si>
  <si>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</si>
  <si>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</si>
  <si>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</si>
  <si>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</si>
  <si>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</si>
  <si>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</si>
  <si>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</si>
  <si>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</si>
  <si>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</si>
  <si>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</si>
  <si>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</si>
  <si>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</si>
  <si>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</si>
  <si>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</si>
  <si>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</si>
  <si>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</si>
  <si>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</si>
  <si>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</si>
  <si>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</si>
  <si>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</si>
  <si>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</si>
  <si>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</si>
  <si>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</si>
  <si>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</si>
  <si>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</si>
  <si>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</si>
  <si>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</si>
  <si>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</si>
  <si>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</si>
  <si>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</si>
  <si>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</si>
  <si>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</si>
  <si>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</si>
  <si>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</si>
  <si>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</si>
  <si>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</si>
  <si>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</si>
  <si>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</si>
  <si>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</si>
  <si>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</si>
  <si>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</si>
  <si>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</si>
  <si>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</si>
  <si>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</si>
  <si>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</si>
  <si>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</si>
  <si>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</si>
  <si>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</si>
  <si>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</si>
  <si>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</si>
  <si>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</si>
  <si>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</si>
  <si>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</si>
  <si>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</si>
  <si>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</si>
  <si>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</si>
  <si>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</si>
  <si>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</si>
  <si>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</si>
  <si>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</si>
  <si>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</si>
  <si>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</si>
  <si>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</si>
  <si>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</si>
  <si>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</si>
  <si>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</si>
  <si>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</si>
  <si>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</si>
  <si>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</si>
  <si>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</si>
  <si>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</si>
  <si>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</si>
  <si>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</si>
  <si>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</si>
  <si>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</si>
  <si>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</si>
  <si>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</si>
  <si>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</si>
  <si>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</si>
  <si>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</si>
  <si>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</si>
  <si>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</si>
  <si>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</si>
  <si>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</si>
  <si>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</si>
  <si>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</si>
  <si>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</si>
  <si>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</si>
  <si>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</si>
  <si>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</si>
  <si>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</si>
  <si>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</si>
  <si>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</si>
  <si>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</si>
  <si>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</si>
  <si>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</si>
  <si>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</si>
  <si>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</si>
  <si>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</si>
  <si>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</si>
  <si>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</si>
  <si>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</si>
  <si>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</si>
  <si>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</si>
  <si>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</si>
  <si>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</si>
  <si>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</si>
  <si>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</si>
  <si>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</si>
  <si>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</si>
  <si>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</si>
  <si>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</si>
  <si>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</si>
  <si>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</si>
  <si>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</si>
  <si>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</si>
  <si>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</si>
  <si>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</si>
  <si>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</si>
  <si>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</si>
  <si>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</si>
  <si>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</si>
  <si>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</si>
  <si>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</si>
  <si>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</si>
  <si>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</si>
  <si>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</si>
  <si>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</si>
  <si>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</si>
  <si>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</si>
  <si>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</si>
  <si>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</si>
  <si>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</si>
  <si>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</si>
  <si>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</si>
  <si>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</si>
  <si>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</si>
  <si>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</si>
  <si>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</si>
  <si>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</si>
  <si>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</si>
  <si>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</si>
  <si>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</si>
  <si>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</si>
  <si>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</si>
  <si>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</si>
  <si>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</si>
  <si>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</si>
  <si>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</si>
  <si>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</si>
  <si>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</si>
  <si>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</si>
  <si>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</si>
  <si>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</si>
  <si>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</si>
  <si>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</si>
  <si>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</si>
  <si>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</si>
  <si>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</si>
  <si>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</si>
  <si>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</si>
  <si>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</si>
  <si>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</si>
  <si>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</si>
  <si>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</si>
  <si>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</si>
  <si>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</si>
  <si>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</si>
  <si>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</si>
  <si>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</si>
  <si>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</si>
  <si>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</si>
  <si>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</si>
  <si>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</si>
  <si>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</si>
  <si>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</si>
  <si>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</si>
  <si>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</si>
  <si>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</si>
  <si>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</si>
  <si>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</si>
  <si>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</si>
  <si>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</si>
  <si>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</si>
  <si>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</si>
  <si>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</si>
  <si>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</si>
  <si>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</si>
  <si>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</si>
  <si>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</si>
  <si>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</si>
  <si>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</si>
  <si>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</si>
  <si>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</si>
  <si>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</si>
  <si>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</si>
  <si>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</si>
  <si>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</si>
  <si>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</si>
  <si>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</si>
  <si>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</si>
  <si>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</si>
  <si>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</si>
  <si>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</si>
  <si>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</si>
  <si>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</si>
  <si>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</si>
  <si>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</si>
  <si>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</si>
  <si>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</si>
  <si>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</si>
  <si>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</si>
  <si>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</si>
  <si>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</si>
  <si>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</si>
  <si>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</si>
  <si>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</si>
  <si>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</si>
  <si>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</si>
  <si>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</si>
  <si>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</si>
  <si>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</si>
  <si>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</si>
  <si>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</si>
  <si>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</si>
  <si>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</si>
  <si>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</si>
  <si>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</si>
  <si>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</si>
  <si>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</si>
  <si>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</si>
  <si>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</si>
  <si>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</si>
  <si>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</si>
  <si>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</si>
  <si>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</si>
  <si>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</si>
  <si>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</si>
  <si>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</si>
  <si>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</si>
  <si>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</si>
  <si>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</si>
  <si>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</si>
  <si>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</si>
  <si>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</si>
  <si>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</si>
  <si>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</si>
  <si>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</si>
  <si>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</si>
  <si>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</si>
  <si>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</si>
  <si>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</si>
  <si>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</si>
  <si>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</si>
  <si>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</si>
  <si>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</si>
  <si>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</si>
  <si>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</si>
  <si>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</si>
  <si>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</si>
  <si>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</si>
  <si>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</si>
  <si>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</si>
  <si>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</si>
  <si>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</si>
  <si>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</si>
  <si>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</si>
  <si>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</si>
  <si>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</si>
  <si>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</si>
  <si>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</si>
  <si>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</si>
  <si>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</si>
  <si>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</si>
  <si>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</si>
  <si>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</si>
  <si>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</si>
  <si>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</si>
  <si>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</si>
  <si>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</si>
  <si>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</si>
  <si>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</si>
  <si>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</si>
  <si>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</si>
  <si>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</si>
  <si>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</si>
  <si>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</si>
  <si>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</si>
  <si>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</si>
  <si>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</si>
  <si>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</si>
  <si>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</si>
  <si>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</si>
  <si>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</si>
  <si>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</si>
  <si>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</si>
  <si>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</si>
  <si>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</si>
  <si>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</si>
  <si>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</si>
  <si>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</si>
  <si>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</si>
  <si>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</si>
  <si>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</si>
  <si>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</si>
  <si>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</si>
  <si>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</si>
  <si>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</si>
  <si>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</si>
  <si>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</si>
  <si>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</si>
  <si>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</si>
  <si>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</si>
  <si>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</si>
  <si>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</si>
  <si>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</si>
  <si>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</si>
  <si>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</si>
  <si>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</si>
  <si>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</si>
  <si>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</si>
  <si>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</si>
  <si>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</si>
  <si>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</si>
  <si>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</si>
  <si>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</si>
  <si>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</si>
  <si>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</si>
  <si>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</si>
  <si>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</si>
  <si>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</si>
  <si>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</si>
  <si>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</si>
  <si>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</si>
  <si>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</si>
  <si>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</si>
  <si>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</si>
  <si>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</si>
  <si>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</si>
  <si>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</si>
  <si>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</si>
  <si>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</si>
  <si>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</si>
  <si>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</si>
  <si>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</si>
  <si>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</si>
  <si>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</si>
  <si>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</si>
  <si>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</si>
  <si>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</si>
  <si>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</si>
  <si>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</si>
  <si>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</si>
  <si>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</si>
  <si>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</si>
  <si>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</si>
  <si>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</si>
  <si>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</si>
  <si>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</si>
  <si>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</si>
  <si>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</si>
  <si>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</si>
  <si>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</si>
  <si>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</si>
  <si>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</si>
  <si>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</si>
  <si>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</si>
  <si>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</si>
  <si>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</si>
  <si>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</si>
  <si>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</si>
  <si>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</si>
  <si>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</si>
  <si>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</si>
  <si>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</si>
  <si>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</si>
  <si>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</si>
  <si>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</si>
  <si>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</si>
  <si>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</si>
  <si>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</si>
  <si>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</si>
  <si>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</si>
  <si>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</si>
  <si>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</si>
  <si>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</si>
  <si>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</si>
  <si>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</si>
  <si>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</si>
  <si>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</si>
  <si>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</si>
  <si>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</si>
  <si>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</si>
  <si>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</si>
  <si>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</si>
  <si>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</si>
  <si>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</si>
  <si>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</si>
  <si>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</si>
  <si>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</si>
  <si>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</si>
  <si>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</si>
  <si>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</si>
  <si>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</si>
  <si>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</si>
  <si>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</si>
  <si>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</si>
  <si>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</si>
  <si>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</si>
  <si>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</si>
  <si>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</si>
  <si>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</si>
  <si>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</si>
  <si>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</si>
  <si>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</si>
  <si>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</si>
  <si>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</si>
  <si>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</si>
  <si>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</si>
  <si>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</si>
  <si>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</si>
  <si>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</si>
  <si>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</si>
  <si>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</si>
  <si>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</si>
  <si>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</si>
  <si>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</si>
  <si>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</si>
  <si>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</si>
  <si>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</si>
  <si>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</si>
  <si>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</si>
  <si>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</si>
  <si>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</si>
  <si>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</si>
  <si>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</si>
  <si>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</si>
  <si>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</si>
  <si>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</si>
  <si>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</si>
  <si>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</si>
  <si>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</si>
  <si>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</si>
  <si>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</si>
  <si>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</si>
  <si>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</si>
  <si>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</si>
  <si>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</si>
  <si>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</si>
  <si>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</si>
  <si>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</si>
  <si>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</si>
  <si>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</si>
  <si>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</si>
  <si>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</si>
  <si>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</si>
  <si>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</si>
  <si>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</si>
  <si>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</si>
  <si>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</si>
  <si>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</si>
  <si>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</si>
  <si>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</si>
  <si>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</si>
  <si>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</si>
  <si>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</si>
  <si>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</si>
  <si>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</si>
  <si>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</si>
  <si>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</si>
  <si>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</si>
  <si>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</si>
  <si>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</si>
  <si>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</si>
  <si>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</si>
  <si>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</si>
  <si>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</si>
  <si>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</si>
  <si>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</si>
  <si>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</si>
  <si>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</si>
  <si>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</si>
  <si>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</si>
  <si>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</si>
  <si>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</si>
  <si>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</si>
  <si>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</si>
  <si>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</si>
  <si>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</si>
  <si>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</si>
  <si>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</si>
  <si>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</si>
  <si>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</si>
  <si>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</si>
  <si>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</si>
  <si>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</si>
  <si>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</si>
  <si>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</si>
  <si>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</si>
  <si>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</si>
  <si>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</si>
  <si>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</si>
  <si>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</si>
  <si>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</si>
  <si>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</si>
  <si>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</si>
  <si>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</si>
  <si>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</si>
  <si>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</si>
  <si>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</si>
  <si>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</si>
  <si>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</si>
  <si>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</si>
  <si>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</si>
  <si>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</si>
  <si>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</si>
  <si>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</si>
  <si>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</si>
  <si>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</si>
  <si>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</si>
  <si>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</si>
  <si>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</si>
  <si>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</si>
  <si>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</si>
  <si>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</si>
  <si>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</si>
  <si>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</si>
  <si>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</si>
  <si>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</si>
  <si>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</si>
  <si>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</si>
  <si>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</si>
  <si>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</si>
  <si>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</si>
  <si>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</si>
  <si>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</si>
  <si>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</si>
  <si>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</si>
  <si>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</si>
  <si>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</si>
  <si>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</si>
  <si>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</si>
  <si>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</si>
  <si>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</si>
  <si>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</si>
  <si>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</si>
  <si>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</si>
  <si>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</si>
  <si>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</si>
  <si>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</si>
  <si>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</si>
  <si>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</si>
  <si>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</si>
  <si>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</si>
  <si>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</si>
  <si>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</si>
  <si>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</si>
  <si>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</si>
  <si>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</si>
  <si>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</si>
  <si>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</si>
  <si>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</si>
  <si>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</si>
  <si>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</si>
  <si>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</si>
  <si>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</si>
  <si>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</si>
  <si>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</si>
  <si>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</si>
  <si>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</si>
  <si>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</si>
  <si>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</si>
  <si>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</si>
  <si>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</si>
  <si>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</si>
  <si>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</si>
  <si>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</si>
  <si>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</si>
  <si>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</si>
  <si>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</si>
  <si>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</si>
  <si>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</si>
  <si>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</si>
  <si>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</si>
  <si>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</si>
  <si>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</si>
  <si>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</si>
  <si>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</si>
  <si>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</si>
  <si>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</si>
  <si>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</si>
  <si>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</si>
  <si>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</si>
  <si>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</si>
  <si>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</si>
  <si>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</si>
  <si>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</si>
  <si>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</si>
  <si>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</si>
  <si>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</si>
  <si>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</si>
  <si>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</si>
  <si>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</si>
  <si>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</si>
  <si>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</si>
  <si>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</si>
  <si>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</si>
  <si>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</si>
  <si>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</si>
  <si>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</si>
  <si>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</si>
  <si>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</si>
  <si>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</si>
  <si>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</si>
  <si>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</si>
  <si>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</si>
  <si>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</si>
  <si>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</si>
  <si>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</si>
  <si>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</si>
  <si>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</si>
  <si>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</si>
  <si>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</si>
  <si>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</si>
  <si>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</si>
  <si>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</si>
  <si>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</si>
  <si>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</si>
  <si>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</si>
  <si>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</si>
  <si>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</si>
  <si>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</si>
  <si>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</si>
  <si>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</si>
  <si>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</si>
  <si>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</si>
  <si>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</si>
  <si>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</si>
  <si>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</si>
  <si>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</si>
  <si>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</si>
  <si>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</si>
  <si>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</si>
  <si>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</si>
  <si>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</si>
  <si>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</si>
  <si>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</si>
  <si>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</si>
  <si>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</si>
  <si>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</si>
  <si>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</si>
  <si>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</si>
  <si>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</si>
  <si>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</si>
  <si>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</si>
  <si>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</si>
  <si>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</si>
  <si>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</si>
  <si>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</si>
  <si>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</si>
  <si>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</si>
  <si>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</si>
  <si>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</si>
  <si>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</si>
  <si>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</si>
  <si>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</si>
  <si>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</si>
  <si>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</si>
  <si>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</si>
  <si>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</si>
  <si>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</si>
  <si>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</si>
  <si>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</si>
  <si>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</si>
  <si>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</si>
  <si>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</si>
  <si>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</si>
  <si>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</si>
  <si>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</si>
  <si>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</si>
  <si>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</si>
  <si>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</si>
  <si>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</si>
  <si>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</si>
  <si>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</si>
  <si>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</si>
  <si>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</si>
  <si>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</si>
  <si>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</si>
  <si>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</si>
  <si>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</si>
  <si>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</si>
  <si>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</si>
  <si>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</si>
  <si>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</si>
  <si>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</si>
  <si>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</si>
  <si>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</si>
  <si>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</si>
  <si>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</si>
  <si>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</si>
  <si>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</si>
  <si>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</si>
  <si>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</si>
  <si>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</si>
  <si>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</si>
  <si>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</si>
  <si>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</si>
  <si>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</si>
  <si>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</si>
  <si>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</si>
  <si>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</si>
  <si>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</si>
  <si>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</si>
  <si>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</si>
  <si>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</si>
  <si>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</si>
  <si>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</si>
  <si>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</si>
  <si>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</si>
  <si>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</si>
  <si>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</si>
  <si>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</si>
  <si>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</si>
  <si>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</si>
  <si>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</si>
  <si>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</si>
  <si>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</si>
  <si>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</si>
  <si>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</si>
  <si>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</si>
  <si>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</si>
  <si>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</si>
  <si>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</si>
  <si>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</si>
  <si>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</si>
  <si>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</si>
  <si>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</si>
  <si>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</si>
  <si>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</si>
  <si>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</si>
  <si>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</si>
  <si>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</si>
  <si>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</si>
  <si>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</si>
  <si>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</si>
  <si>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</si>
  <si>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</si>
  <si>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</si>
  <si>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</si>
  <si>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</si>
  <si>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</si>
  <si>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</si>
  <si>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</si>
  <si>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</si>
  <si>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</si>
  <si>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</si>
  <si>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</si>
  <si>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</si>
  <si>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</si>
  <si>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</si>
  <si>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</si>
  <si>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</si>
  <si>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</si>
  <si>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</si>
  <si>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</si>
  <si>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</si>
  <si>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</si>
  <si>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</si>
  <si>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</si>
  <si>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</si>
  <si>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</si>
  <si>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</si>
  <si>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</si>
  <si>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</si>
  <si>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</si>
  <si>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</si>
  <si>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</si>
  <si>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</si>
  <si>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</si>
  <si>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</si>
  <si>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</si>
  <si>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</si>
  <si>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</si>
  <si>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</si>
  <si>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</si>
  <si>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</si>
  <si>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</si>
  <si>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</si>
  <si>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</si>
  <si>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</si>
  <si>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</si>
  <si>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</si>
  <si>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</si>
  <si>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</si>
  <si>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</si>
  <si>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</si>
  <si>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</si>
  <si>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</si>
  <si>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</si>
  <si>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</si>
  <si>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</si>
  <si>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</si>
  <si>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</si>
  <si>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</si>
  <si>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</si>
  <si>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</si>
  <si>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</si>
  <si>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</si>
  <si>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</si>
  <si>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</si>
  <si>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</si>
  <si>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</si>
  <si>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</si>
  <si>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</si>
  <si>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</si>
  <si>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</si>
  <si>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</si>
  <si>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</si>
  <si>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</si>
  <si>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</si>
  <si>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</si>
  <si>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</si>
  <si>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</si>
  <si>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</si>
  <si>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</si>
  <si>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</si>
  <si>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</si>
  <si>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</si>
  <si>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</si>
  <si>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</si>
  <si>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</si>
  <si>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</si>
  <si>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</si>
  <si>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</si>
  <si>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</si>
  <si>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</si>
  <si>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</si>
  <si>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</si>
  <si>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</si>
  <si>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</si>
  <si>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</si>
  <si>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</si>
  <si>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</si>
  <si>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</si>
  <si>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</si>
  <si>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</si>
  <si>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</si>
  <si>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</si>
  <si>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</si>
  <si>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</si>
  <si>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</si>
  <si>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</si>
  <si>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</si>
  <si>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</si>
  <si>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</si>
  <si>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</si>
  <si>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</si>
  <si>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</si>
  <si>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</si>
  <si>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</si>
  <si>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</si>
  <si>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</si>
  <si>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</si>
  <si>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</si>
  <si>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</si>
  <si>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</si>
  <si>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</si>
  <si>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</si>
  <si>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</si>
  <si>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</si>
  <si>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</si>
  <si>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</si>
  <si>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</si>
  <si>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</si>
  <si>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</si>
  <si>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</si>
  <si>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</si>
  <si>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</si>
  <si>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</si>
  <si>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</si>
  <si>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</si>
  <si>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</si>
  <si>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</si>
  <si>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</si>
  <si>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</si>
  <si>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</si>
  <si>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</si>
  <si>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</si>
  <si>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</si>
  <si>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</si>
  <si>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</si>
  <si>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</si>
  <si>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</si>
  <si>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</si>
  <si>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</si>
  <si>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</si>
  <si>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</si>
  <si>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</si>
  <si>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</si>
  <si>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</si>
  <si>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</si>
  <si>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</si>
  <si>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</si>
  <si>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</si>
  <si>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</si>
  <si>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</si>
  <si>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</si>
  <si>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</si>
  <si>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</si>
  <si>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</si>
  <si>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</si>
  <si>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</si>
  <si>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</si>
  <si>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</si>
  <si>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</si>
  <si>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</si>
  <si>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</si>
  <si>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</si>
  <si>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</si>
  <si>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</si>
  <si>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</si>
  <si>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</si>
  <si>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</si>
  <si>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</si>
  <si>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</si>
  <si>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</si>
  <si>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</si>
  <si>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</si>
  <si>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</si>
  <si>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</si>
  <si>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</si>
  <si>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</si>
  <si>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</si>
  <si>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</si>
  <si>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</si>
  <si>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</si>
  <si>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</si>
  <si>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</si>
  <si>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</si>
  <si>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</si>
  <si>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</si>
  <si>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</si>
  <si>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</si>
  <si>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</si>
  <si>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</si>
  <si>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</si>
  <si>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</si>
  <si>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</si>
  <si>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</si>
  <si>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</si>
  <si>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</si>
  <si>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</si>
  <si>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</si>
  <si>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</si>
  <si>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</si>
  <si>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</si>
  <si>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</si>
  <si>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</si>
  <si>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</si>
  <si>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</si>
  <si>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</si>
  <si>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</si>
  <si>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</si>
  <si>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</si>
  <si>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</si>
  <si>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</si>
  <si>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</si>
  <si>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</si>
  <si>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</si>
  <si>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</si>
  <si>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</si>
  <si>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</si>
  <si>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</si>
  <si>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</si>
  <si>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</si>
  <si>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</si>
  <si>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</si>
  <si>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</si>
  <si>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</si>
  <si>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</si>
  <si>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</si>
  <si>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</si>
  <si>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</si>
  <si>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</si>
  <si>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</si>
  <si>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</si>
  <si>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</si>
  <si>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</si>
  <si>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</si>
  <si>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</si>
  <si>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</si>
  <si>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</si>
  <si>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</si>
  <si>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</si>
  <si>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</si>
  <si>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</si>
  <si>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</si>
  <si>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</si>
  <si>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</si>
  <si>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</si>
  <si>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</si>
  <si>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</si>
  <si>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</si>
  <si>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</si>
  <si>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</si>
  <si>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</si>
  <si>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</si>
  <si>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</si>
  <si>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</si>
  <si>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</si>
  <si>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</si>
  <si>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</si>
  <si>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</si>
  <si>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</si>
  <si>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</si>
  <si>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</si>
  <si>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</si>
  <si>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</si>
  <si>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</si>
  <si>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</si>
  <si>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</si>
  <si>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</si>
  <si>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</si>
  <si>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</si>
  <si>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</si>
  <si>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</si>
  <si>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</si>
  <si>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</si>
  <si>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</si>
  <si>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</si>
  <si>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</si>
  <si>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</si>
  <si>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</si>
  <si>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</si>
  <si>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</si>
  <si>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</si>
  <si>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</si>
  <si>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</si>
  <si>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</si>
  <si>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</si>
  <si>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</si>
  <si>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</si>
  <si>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</si>
  <si>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</si>
  <si>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</si>
  <si>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</si>
  <si>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</si>
  <si>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</si>
  <si>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</si>
  <si>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</si>
  <si>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</si>
  <si>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</si>
  <si>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</si>
  <si>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</si>
  <si>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</si>
  <si>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</si>
  <si>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</si>
  <si>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</si>
  <si>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</si>
  <si>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</si>
  <si>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</si>
  <si>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</si>
  <si>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</si>
  <si>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</si>
  <si>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</si>
  <si>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</si>
  <si>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</si>
  <si>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</si>
  <si>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</si>
  <si>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</si>
  <si>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</si>
  <si>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</si>
  <si>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</si>
  <si>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</si>
  <si>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</si>
  <si>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</si>
  <si>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</si>
  <si>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</si>
  <si>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</si>
  <si>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</si>
  <si>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</si>
  <si>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</si>
  <si>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</si>
  <si>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</si>
  <si>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</si>
  <si>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</si>
  <si>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</si>
  <si>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</si>
  <si>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</si>
  <si>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</si>
  <si>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</si>
  <si>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</si>
  <si>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</si>
  <si>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</si>
  <si>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</si>
  <si>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</si>
  <si>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</si>
  <si>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</si>
  <si>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</si>
  <si>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</si>
  <si>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</si>
  <si>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</si>
  <si>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</si>
  <si>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</si>
  <si>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</si>
  <si>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</si>
  <si>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</si>
  <si>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</si>
  <si>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</si>
  <si>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</si>
  <si>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</si>
  <si>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</si>
  <si>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</si>
  <si>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</si>
  <si>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</si>
  <si>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</si>
  <si>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</si>
  <si>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</si>
  <si>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</si>
  <si>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</si>
  <si>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</si>
  <si>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</si>
  <si>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</si>
  <si>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</si>
  <si>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</si>
  <si>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</si>
  <si>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</si>
  <si>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</si>
  <si>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</si>
  <si>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</si>
  <si>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</si>
  <si>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</si>
  <si>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</si>
  <si>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</si>
  <si>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</si>
  <si>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</si>
  <si>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</si>
  <si>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</si>
  <si>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</si>
  <si>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</si>
  <si>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</si>
  <si>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</si>
  <si>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</si>
  <si>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</si>
  <si>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</si>
  <si>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</si>
  <si>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</si>
  <si>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</si>
  <si>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</si>
  <si>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</si>
  <si>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</si>
  <si>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</si>
  <si>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</si>
  <si>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</si>
  <si>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</si>
  <si>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</si>
  <si>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</si>
  <si>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</si>
  <si>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</si>
  <si>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</si>
  <si>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</si>
  <si>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</si>
  <si>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</si>
  <si>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</si>
  <si>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</si>
  <si>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</si>
  <si>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</si>
  <si>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</si>
  <si>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</si>
  <si>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</si>
  <si>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</si>
  <si>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</si>
  <si>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</si>
  <si>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</si>
  <si>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</si>
  <si>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</si>
  <si>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</si>
  <si>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</si>
  <si>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</si>
  <si>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</si>
  <si>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</si>
  <si>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</si>
  <si>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</si>
  <si>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</si>
  <si>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</si>
  <si>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</si>
  <si>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</si>
  <si>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</si>
  <si>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</si>
  <si>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</si>
  <si>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</si>
  <si>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</si>
  <si>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</si>
  <si>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</si>
  <si>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</si>
  <si>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</si>
  <si>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</si>
  <si>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</si>
  <si>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</si>
  <si>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</si>
  <si>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</si>
  <si>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</si>
  <si>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</si>
  <si>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</si>
  <si>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</si>
  <si>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</si>
  <si>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</si>
  <si>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</si>
  <si>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</si>
  <si>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</si>
  <si>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</si>
  <si>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</si>
  <si>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</si>
  <si>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</si>
  <si>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</si>
  <si>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</si>
  <si>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</si>
  <si>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</si>
  <si>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</si>
  <si>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</si>
  <si>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</si>
  <si>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</si>
  <si>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</si>
  <si>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</si>
  <si>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</si>
  <si>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</si>
  <si>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</si>
  <si>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</si>
  <si>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</si>
  <si>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</si>
  <si>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</si>
  <si>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</si>
  <si>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</si>
  <si>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</si>
  <si>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</si>
  <si>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</si>
  <si>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</si>
  <si>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</si>
  <si>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</si>
  <si>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</si>
  <si>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</si>
  <si>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</si>
  <si>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</si>
  <si>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</si>
  <si>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</si>
  <si>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</si>
  <si>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</si>
  <si>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</si>
  <si>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</si>
  <si>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</si>
  <si>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</si>
  <si>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</si>
  <si>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</si>
  <si>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</si>
  <si>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</si>
  <si>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</si>
  <si>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</si>
  <si>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</si>
  <si>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</si>
  <si>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</si>
  <si>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</si>
  <si>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</si>
  <si>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</si>
  <si>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</si>
  <si>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</si>
  <si>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</si>
  <si>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</si>
  <si>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</si>
  <si>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</si>
  <si>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</si>
  <si>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</si>
  <si>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</si>
  <si>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</si>
  <si>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</si>
  <si>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</si>
  <si>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</si>
  <si>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</si>
  <si>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</si>
  <si>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</si>
  <si>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</si>
  <si>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</si>
  <si>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</si>
  <si>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</si>
  <si>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</si>
  <si>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</si>
  <si>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</si>
  <si>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</si>
  <si>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</si>
  <si>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</si>
  <si>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</si>
  <si>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</si>
  <si>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</si>
  <si>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</si>
  <si>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</si>
  <si>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</si>
  <si>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</si>
  <si>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</si>
  <si>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</si>
  <si>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</si>
  <si>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</si>
  <si>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</si>
  <si>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</si>
  <si>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</si>
  <si>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</si>
  <si>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</si>
  <si>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</si>
  <si>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</si>
  <si>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</si>
  <si>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</si>
  <si>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</si>
  <si>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</si>
  <si>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</si>
  <si>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</si>
  <si>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</si>
  <si>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</si>
  <si>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</si>
  <si>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</si>
  <si>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</si>
  <si>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</si>
  <si>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</si>
  <si>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</si>
  <si>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</si>
  <si>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</si>
  <si>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</si>
  <si>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</si>
  <si>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</si>
  <si>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</si>
  <si>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</si>
  <si>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</si>
  <si>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</si>
  <si>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</si>
  <si>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</si>
  <si>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</si>
  <si>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</si>
  <si>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</si>
  <si>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</si>
  <si>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</si>
  <si>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</si>
  <si>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</si>
  <si>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</si>
  <si>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</si>
  <si>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</si>
  <si>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</si>
  <si>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</si>
  <si>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</si>
  <si>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</si>
  <si>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</si>
  <si>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</si>
  <si>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</si>
  <si>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</si>
  <si>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</si>
  <si>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</si>
  <si>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</si>
  <si>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</si>
  <si>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</si>
  <si>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</si>
  <si>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</si>
  <si>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</si>
  <si>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</si>
  <si>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</si>
  <si>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</si>
  <si>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</si>
  <si>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</si>
  <si>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</si>
  <si>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</si>
  <si>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</si>
  <si>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</si>
  <si>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</si>
  <si>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</si>
  <si>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</si>
  <si>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</si>
  <si>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</si>
  <si>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</si>
  <si>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</si>
  <si>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</si>
  <si>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</si>
  <si>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</si>
  <si>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</si>
  <si>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</si>
  <si>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</si>
  <si>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</si>
  <si>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</si>
  <si>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</si>
  <si>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</si>
  <si>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</si>
  <si>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</si>
  <si>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</si>
  <si>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</si>
  <si>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</si>
  <si>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</si>
  <si>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</si>
  <si>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</si>
  <si>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</si>
  <si>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</si>
  <si>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</si>
  <si>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</si>
  <si>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</si>
  <si>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</si>
  <si>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</si>
  <si>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</si>
  <si>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</si>
  <si>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</si>
  <si>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</si>
  <si>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</si>
  <si>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</si>
  <si>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</si>
  <si>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</si>
  <si>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</si>
  <si>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</si>
  <si>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</si>
  <si>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</si>
  <si>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</si>
  <si>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</si>
  <si>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</si>
  <si>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</si>
  <si>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</si>
  <si>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</si>
  <si>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</si>
  <si>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</si>
  <si>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</si>
  <si>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</si>
  <si>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</si>
  <si>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</si>
  <si>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</si>
  <si>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</si>
  <si>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</si>
  <si>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</si>
  <si>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</si>
  <si>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</si>
  <si>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</si>
  <si>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</si>
  <si>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</si>
  <si>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</si>
  <si>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</si>
  <si>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</si>
  <si>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</si>
  <si>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</si>
  <si>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</si>
  <si>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</si>
  <si>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</si>
  <si>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</si>
  <si>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</si>
  <si>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</si>
  <si>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</si>
  <si>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</si>
  <si>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</si>
  <si>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</si>
  <si>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</si>
  <si>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</si>
  <si>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</si>
  <si>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</si>
  <si>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</si>
  <si>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</si>
  <si>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</si>
  <si>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</si>
  <si>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</si>
  <si>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</si>
  <si>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</si>
  <si>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</si>
  <si>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</si>
  <si>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</si>
  <si>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</si>
  <si>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</si>
  <si>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</si>
  <si>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</si>
  <si>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</si>
  <si>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</si>
  <si>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</si>
  <si>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</si>
  <si>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</si>
  <si>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</si>
  <si>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</si>
  <si>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</si>
  <si>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</si>
  <si>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</si>
  <si>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</si>
  <si>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</si>
  <si>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</si>
  <si>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</si>
  <si>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</si>
  <si>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</si>
  <si>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</si>
  <si>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</si>
  <si>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</si>
  <si>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</si>
  <si>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</si>
  <si>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</si>
  <si>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</si>
  <si>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</si>
  <si>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</si>
  <si>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</si>
  <si>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</si>
  <si>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</si>
  <si>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</si>
  <si>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</si>
  <si>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</si>
  <si>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</si>
  <si>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</si>
  <si>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</si>
  <si>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</si>
  <si>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</si>
  <si>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</si>
  <si>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</si>
  <si>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</si>
  <si>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</si>
  <si>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</si>
  <si>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</si>
  <si>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</si>
  <si>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</si>
  <si>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</si>
  <si>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</si>
  <si>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</si>
  <si>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</si>
  <si>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</si>
  <si>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</si>
  <si>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</si>
  <si>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</si>
  <si>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</si>
  <si>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</si>
  <si>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</si>
  <si>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</si>
  <si>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</si>
  <si>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</si>
  <si>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</si>
  <si>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</si>
  <si>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</si>
  <si>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</si>
  <si>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</si>
  <si>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</si>
  <si>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</si>
  <si>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</si>
  <si>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</si>
  <si>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</si>
  <si>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</si>
  <si>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</si>
  <si>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</si>
  <si>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</si>
  <si>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</si>
  <si>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</si>
  <si>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</si>
  <si>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</si>
  <si>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</si>
  <si>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</si>
  <si>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</si>
  <si>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</si>
  <si>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</si>
  <si>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</si>
  <si>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</si>
  <si>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</si>
  <si>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</si>
  <si>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</si>
  <si>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</si>
  <si>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</si>
  <si>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</si>
  <si>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</si>
  <si>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</si>
  <si>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</si>
  <si>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</si>
  <si>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</si>
  <si>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</si>
  <si>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</si>
  <si>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</si>
  <si>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</si>
  <si>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</si>
  <si>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</si>
  <si>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</si>
  <si>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</si>
  <si>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</si>
  <si>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</si>
  <si>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</si>
  <si>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</si>
  <si>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</si>
  <si>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</si>
  <si>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</si>
  <si>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</si>
  <si>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</si>
  <si>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</si>
  <si>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</si>
  <si>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</si>
  <si>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</si>
  <si>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</si>
  <si>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</si>
  <si>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</si>
  <si>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</si>
  <si>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</si>
  <si>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</si>
  <si>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</si>
  <si>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</si>
  <si>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</si>
  <si>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</si>
  <si>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</si>
  <si>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</si>
  <si>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</si>
  <si>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</si>
  <si>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</si>
  <si>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</si>
  <si>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</si>
  <si>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</si>
  <si>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</si>
  <si>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</si>
  <si>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</si>
  <si>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</si>
  <si>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</si>
  <si>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</si>
  <si>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</si>
  <si>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</si>
  <si>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</si>
  <si>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</si>
  <si>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</si>
  <si>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</si>
  <si>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</si>
  <si>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</si>
  <si>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</si>
  <si>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</si>
  <si>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</si>
  <si>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</si>
  <si>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</si>
  <si>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</si>
  <si>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</si>
  <si>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</si>
  <si>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</si>
  <si>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</si>
  <si>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</si>
  <si>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</si>
  <si>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</si>
  <si>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</si>
  <si>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</si>
  <si>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</si>
  <si>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</si>
  <si>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</si>
  <si>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</si>
  <si>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</si>
  <si>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</si>
  <si>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</si>
  <si>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</si>
  <si>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</si>
  <si>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</si>
  <si>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</si>
  <si>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</si>
  <si>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</si>
  <si>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</si>
  <si>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</si>
  <si>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</si>
  <si>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</si>
  <si>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</si>
  <si>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</si>
  <si>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</si>
  <si>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</si>
  <si>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</si>
  <si>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</si>
  <si>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</si>
  <si>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</si>
  <si>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</si>
  <si>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</si>
  <si>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</si>
  <si>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</si>
  <si>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</si>
  <si>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</si>
  <si>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</si>
  <si>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</si>
  <si>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</si>
  <si>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</si>
  <si>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</si>
  <si>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</si>
  <si>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</si>
  <si>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</si>
  <si>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</si>
  <si>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</si>
  <si>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</si>
  <si>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</si>
  <si>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</si>
  <si>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</si>
  <si>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</si>
  <si>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</si>
  <si>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</si>
  <si>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</si>
  <si>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</si>
  <si>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</si>
  <si>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</si>
  <si>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</si>
  <si>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</si>
  <si>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</si>
  <si>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</si>
  <si>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</si>
  <si>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</si>
  <si>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</si>
  <si>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</si>
  <si>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</si>
  <si>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</si>
  <si>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</si>
  <si>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</si>
  <si>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</si>
  <si>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</si>
  <si>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</si>
  <si>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</si>
  <si>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</si>
  <si>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</si>
  <si>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</si>
  <si>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</si>
  <si>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</si>
  <si>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</si>
  <si>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</si>
  <si>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</si>
  <si>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</si>
  <si>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</si>
  <si>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</si>
  <si>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</si>
  <si>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</si>
  <si>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</si>
  <si>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</si>
  <si>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</si>
  <si>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</si>
  <si>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</si>
  <si>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</si>
  <si>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</si>
  <si>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</si>
  <si>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</si>
  <si>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</si>
  <si>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</si>
  <si>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</si>
  <si>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</si>
  <si>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</si>
  <si>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</si>
  <si>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</si>
  <si>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</si>
  <si>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</si>
  <si>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</si>
  <si>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</si>
  <si>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</si>
  <si>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</si>
  <si>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</si>
  <si>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</si>
  <si>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</si>
  <si>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</si>
  <si>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</si>
  <si>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</si>
  <si>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</si>
  <si>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</si>
  <si>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</si>
  <si>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</si>
  <si>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</si>
  <si>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</si>
  <si>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</si>
  <si>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</si>
  <si>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</si>
  <si>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</si>
  <si>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</si>
  <si>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</si>
  <si>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</si>
  <si>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</si>
  <si>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</si>
  <si>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</si>
  <si>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</si>
  <si>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</si>
  <si>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</si>
  <si>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</si>
  <si>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</si>
  <si>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</si>
  <si>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</si>
  <si>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</si>
  <si>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</si>
  <si>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</si>
  <si>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</si>
  <si>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</si>
  <si>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</si>
  <si>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</si>
  <si>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</si>
  <si>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</si>
  <si>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</si>
  <si>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</si>
  <si>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</si>
  <si>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</si>
  <si>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</si>
  <si>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</si>
  <si>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</si>
  <si>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</si>
  <si>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</si>
  <si>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</si>
  <si>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</si>
  <si>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</si>
  <si>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</si>
  <si>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</si>
  <si>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</si>
  <si>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</si>
  <si>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</si>
  <si>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</si>
  <si>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</si>
  <si>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</si>
  <si>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</si>
  <si>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</si>
  <si>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</si>
  <si>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</si>
  <si>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</si>
  <si>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</si>
  <si>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</si>
  <si>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</si>
  <si>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</si>
  <si>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</si>
  <si>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</si>
  <si>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</si>
  <si>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</si>
  <si>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</si>
  <si>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</si>
  <si>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</si>
  <si>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</si>
  <si>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</si>
  <si>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</si>
  <si>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</si>
  <si>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</si>
  <si>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</si>
  <si>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</si>
  <si>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</si>
  <si>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</si>
  <si>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</si>
  <si>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</si>
  <si>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</si>
  <si>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</si>
  <si>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</si>
  <si>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</si>
  <si>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</si>
  <si>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</si>
  <si>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</si>
  <si>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</si>
  <si>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</si>
  <si>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</si>
  <si>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</si>
  <si>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</si>
  <si>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</si>
  <si>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</si>
  <si>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</si>
  <si>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</si>
  <si>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</si>
  <si>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</si>
  <si>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</si>
  <si>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</si>
  <si>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</si>
  <si>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</si>
  <si>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</si>
  <si>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</si>
  <si>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</si>
  <si>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</si>
  <si>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</si>
  <si>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</si>
  <si>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</si>
  <si>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</si>
  <si>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</si>
  <si>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</si>
  <si>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</si>
  <si>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</si>
  <si>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</si>
  <si>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</si>
  <si>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</si>
  <si>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</si>
  <si>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</si>
  <si>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</si>
  <si>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</si>
  <si>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</si>
  <si>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</si>
  <si>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</si>
  <si>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</si>
  <si>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</si>
  <si>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</si>
  <si>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</si>
  <si>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</si>
  <si>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</si>
  <si>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</si>
  <si>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</si>
  <si>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</si>
  <si>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</si>
  <si>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</si>
  <si>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</si>
  <si>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</si>
  <si>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</si>
  <si>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</si>
  <si>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</si>
  <si>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</si>
  <si>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</si>
  <si>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</si>
  <si>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</si>
  <si>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</si>
  <si>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</si>
  <si>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</si>
  <si>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</si>
  <si>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</si>
  <si>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</si>
  <si>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</si>
  <si>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</si>
  <si>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</si>
  <si>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</si>
  <si>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</si>
  <si>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</si>
  <si>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</si>
  <si>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</si>
  <si>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</si>
  <si>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</si>
  <si>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</si>
  <si>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</si>
  <si>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</si>
  <si>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</si>
  <si>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</si>
  <si>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</si>
  <si>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</si>
  <si>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</si>
  <si>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</si>
  <si>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</si>
  <si>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</si>
  <si>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</si>
  <si>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</si>
  <si>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</si>
  <si>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</si>
  <si>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</si>
  <si>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</si>
  <si>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</si>
  <si>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</si>
  <si>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</si>
  <si>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</si>
  <si>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</si>
  <si>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</si>
  <si>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</si>
  <si>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</si>
  <si>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</si>
  <si>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</si>
  <si>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</si>
  <si>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</si>
  <si>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</si>
  <si>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</si>
  <si>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</si>
  <si>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</si>
  <si>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</si>
  <si>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</si>
  <si>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</si>
  <si>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</si>
  <si>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</si>
  <si>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</si>
  <si>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</si>
  <si>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</si>
  <si>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</si>
  <si>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</si>
  <si>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</si>
  <si>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</si>
  <si>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</si>
  <si>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</si>
  <si>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</si>
  <si>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</si>
  <si>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</si>
  <si>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</si>
  <si>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</si>
  <si>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</si>
  <si>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</si>
  <si>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</si>
  <si>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</si>
  <si>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</si>
  <si>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</si>
  <si>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</si>
  <si>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</si>
  <si>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</si>
  <si>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</si>
  <si>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</si>
  <si>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</si>
  <si>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</si>
  <si>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</si>
  <si>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</si>
  <si>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</si>
  <si>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</si>
  <si>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</si>
  <si>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</si>
  <si>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</si>
  <si>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</si>
  <si>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</si>
  <si>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</si>
  <si>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</si>
  <si>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</si>
  <si>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</si>
  <si>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</si>
  <si>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</si>
  <si>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</si>
  <si>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</si>
  <si>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</si>
  <si>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</si>
  <si>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</si>
  <si>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</si>
  <si>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</si>
  <si>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</si>
  <si>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</si>
  <si>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</si>
  <si>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</si>
  <si>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</si>
  <si>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</si>
  <si>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</si>
  <si>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</si>
  <si>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</si>
  <si>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</si>
  <si>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</si>
  <si>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</si>
  <si>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</si>
  <si>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</si>
  <si>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</si>
  <si>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</si>
  <si>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</si>
  <si>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</si>
  <si>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</si>
  <si>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</si>
  <si>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</si>
  <si>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</si>
  <si>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</si>
  <si>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</si>
  <si>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</si>
  <si>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</si>
  <si>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</si>
  <si>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</si>
  <si>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</si>
  <si>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</si>
  <si>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</si>
  <si>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</si>
  <si>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</si>
  <si>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</si>
  <si>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</si>
  <si>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</si>
  <si>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</si>
  <si>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</si>
  <si>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</si>
  <si>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</si>
  <si>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</si>
  <si>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</si>
  <si>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</si>
  <si>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</si>
  <si>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</si>
  <si>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</si>
  <si>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</si>
  <si>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</si>
  <si>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</si>
  <si>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</si>
  <si>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</si>
  <si>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</si>
  <si>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</si>
  <si>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</si>
  <si>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</si>
  <si>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</si>
  <si>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</si>
  <si>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</si>
  <si>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</si>
  <si>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</si>
  <si>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</si>
  <si>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</si>
  <si>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</si>
  <si>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</si>
  <si>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</si>
  <si>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</si>
  <si>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</si>
  <si>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</si>
  <si>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</si>
  <si>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</si>
  <si>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</si>
  <si>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</si>
  <si>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</si>
  <si>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</si>
  <si>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</si>
  <si>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</si>
  <si>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</si>
  <si>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</si>
  <si>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</si>
  <si>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</si>
  <si>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</si>
  <si>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</si>
  <si>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</si>
  <si>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</si>
  <si>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</si>
  <si>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</si>
  <si>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</si>
  <si>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</si>
  <si>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</si>
  <si>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</si>
  <si>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</si>
  <si>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</si>
  <si>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</si>
  <si>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</si>
  <si>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</si>
  <si>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</si>
  <si>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</si>
  <si>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</si>
  <si>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</si>
  <si>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</si>
  <si>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</si>
  <si>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</si>
  <si>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</si>
  <si>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</si>
  <si>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</si>
  <si>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</si>
  <si>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</si>
  <si>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</si>
  <si>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</si>
  <si>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</si>
  <si>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</si>
  <si>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</si>
  <si>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</si>
  <si>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</si>
  <si>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</si>
  <si>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</si>
  <si>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</si>
  <si>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</si>
  <si>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</si>
  <si>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</si>
  <si>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</si>
  <si>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</si>
  <si>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</si>
  <si>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</si>
  <si>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</si>
  <si>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</si>
  <si>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</si>
  <si>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</si>
  <si>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</si>
  <si>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</si>
  <si>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</si>
  <si>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</si>
  <si>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</si>
  <si>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</si>
  <si>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</si>
  <si>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</si>
  <si>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</si>
  <si>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</si>
  <si>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</si>
  <si>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</si>
  <si>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</si>
  <si>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</si>
  <si>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</si>
  <si>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</si>
  <si>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</si>
  <si>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</si>
  <si>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</si>
  <si>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</si>
  <si>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</si>
  <si>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</si>
  <si>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</si>
  <si>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</si>
  <si>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</si>
  <si>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</si>
  <si>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</si>
  <si>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</si>
  <si>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</si>
  <si>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</si>
  <si>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</si>
  <si>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</si>
  <si>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</si>
  <si>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</si>
  <si>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</si>
  <si>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</si>
  <si>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</si>
  <si>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</si>
  <si>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</si>
  <si>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</si>
  <si>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</si>
  <si>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</si>
  <si>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</si>
  <si>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</si>
  <si>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</si>
  <si>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</si>
  <si>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</si>
  <si>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</si>
  <si>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</si>
  <si>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</si>
  <si>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</si>
  <si>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</si>
  <si>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</si>
  <si>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</si>
  <si>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</si>
  <si>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</si>
  <si>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</si>
  <si>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</si>
  <si>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</si>
  <si>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</si>
  <si>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</si>
  <si>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</si>
  <si>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</si>
  <si>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</si>
  <si>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</si>
  <si>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</si>
  <si>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</si>
  <si>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</si>
  <si>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</si>
  <si>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</si>
  <si>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</si>
  <si>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</si>
  <si>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</si>
  <si>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</si>
  <si>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</si>
  <si>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</si>
  <si>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</si>
  <si>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</si>
  <si>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</si>
  <si>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</si>
  <si>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</si>
  <si>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</si>
  <si>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</si>
  <si>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</si>
  <si>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</si>
  <si>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</si>
  <si>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</si>
  <si>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</si>
  <si>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</si>
  <si>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</si>
  <si>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</si>
  <si>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</si>
  <si>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</si>
  <si>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</si>
  <si>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</si>
  <si>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</si>
  <si>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</si>
  <si>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</si>
  <si>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</si>
  <si>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</si>
  <si>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</si>
  <si>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</si>
  <si>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</si>
  <si>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</si>
  <si>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</si>
  <si>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</si>
  <si>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</si>
  <si>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</si>
  <si>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</si>
  <si>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</si>
  <si>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</si>
  <si>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</si>
  <si>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</si>
  <si>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</si>
  <si>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</si>
  <si>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</si>
  <si>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</si>
  <si>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</si>
  <si>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</si>
  <si>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</si>
  <si>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</si>
  <si>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</si>
  <si>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</si>
  <si>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</si>
  <si>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</si>
  <si>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</si>
  <si>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</si>
  <si>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</si>
  <si>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</si>
  <si>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</si>
  <si>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</si>
  <si>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</si>
  <si>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</si>
  <si>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</si>
  <si>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</si>
  <si>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</si>
  <si>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</si>
  <si>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</si>
  <si>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</si>
  <si>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</si>
  <si>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</si>
  <si>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</si>
  <si>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</si>
  <si>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</si>
  <si>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</si>
  <si>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</si>
  <si>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</si>
  <si>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</si>
  <si>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</si>
  <si>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</si>
  <si>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</si>
  <si>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</si>
  <si>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</si>
  <si>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</si>
  <si>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</si>
  <si>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</si>
  <si>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</si>
  <si>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</si>
  <si>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</si>
  <si>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</si>
  <si>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</si>
  <si>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</si>
  <si>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</si>
  <si>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</si>
  <si>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</si>
  <si>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</si>
  <si>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</si>
  <si>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</si>
  <si>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</si>
  <si>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</si>
  <si>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</si>
  <si>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</si>
  <si>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</si>
  <si>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</si>
  <si>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</si>
  <si>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</si>
  <si>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</si>
  <si>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</si>
  <si>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</si>
  <si>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</si>
  <si>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</si>
  <si>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</si>
  <si>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</si>
  <si>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</si>
  <si>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</si>
  <si>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</si>
  <si>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</si>
  <si>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</si>
  <si>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</si>
  <si>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</si>
  <si>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</si>
  <si>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</si>
  <si>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</si>
  <si>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</si>
  <si>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</si>
  <si>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</si>
  <si>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</si>
  <si>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</si>
  <si>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</si>
  <si>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</si>
  <si>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</si>
  <si>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</si>
  <si>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</si>
  <si>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</si>
  <si>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</si>
  <si>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</si>
  <si>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</si>
  <si>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</si>
  <si>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</si>
  <si>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</si>
  <si>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</si>
  <si>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</si>
  <si>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</si>
  <si>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</si>
  <si>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</si>
  <si>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</si>
  <si>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</si>
  <si>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</si>
  <si>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</si>
  <si>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</si>
  <si>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</si>
  <si>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</si>
  <si>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</si>
  <si>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</si>
  <si>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</si>
  <si>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</si>
  <si>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</si>
  <si>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</si>
  <si>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</si>
  <si>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</si>
  <si>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</si>
  <si>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</si>
  <si>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</si>
  <si>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</si>
  <si>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</si>
  <si>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</si>
  <si>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</si>
  <si>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</si>
  <si>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</si>
  <si>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</si>
  <si>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</si>
  <si>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</si>
  <si>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</si>
  <si>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</si>
  <si>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</si>
  <si>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</si>
  <si>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</si>
  <si>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</si>
  <si>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</si>
  <si>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</si>
  <si>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</si>
  <si>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</si>
  <si>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</si>
  <si>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</si>
  <si>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</si>
  <si>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</si>
  <si>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</si>
  <si>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</si>
  <si>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</si>
  <si>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</si>
  <si>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</si>
  <si>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</si>
  <si>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</si>
  <si>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</si>
  <si>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</si>
  <si>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</si>
  <si>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</si>
  <si>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</si>
  <si>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</si>
  <si>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</si>
  <si>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</si>
  <si>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</si>
  <si>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</si>
  <si>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</si>
  <si>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</si>
  <si>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</si>
  <si>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</si>
  <si>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</si>
  <si>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</si>
  <si>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</si>
  <si>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</si>
  <si>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</si>
  <si>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</si>
  <si>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</si>
  <si>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</si>
  <si>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</si>
  <si>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</si>
  <si>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</si>
  <si>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</si>
  <si>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</si>
  <si>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</si>
  <si>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</si>
  <si>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</si>
  <si>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</si>
  <si>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</si>
  <si>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</si>
  <si>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</si>
  <si>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</si>
  <si>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</si>
  <si>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</si>
  <si>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</si>
  <si>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</si>
  <si>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</si>
  <si>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</si>
  <si>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</si>
  <si>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</si>
  <si>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</si>
  <si>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</si>
  <si>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</si>
  <si>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</si>
  <si>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</si>
  <si>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</si>
  <si>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</si>
  <si>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</si>
  <si>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</si>
  <si>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</si>
  <si>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</si>
  <si>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</si>
  <si>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</si>
  <si>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</si>
  <si>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</si>
  <si>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</si>
  <si>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</si>
  <si>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</si>
  <si>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</si>
  <si>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</si>
  <si>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</si>
  <si>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</si>
  <si>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</si>
  <si>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</si>
  <si>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</si>
  <si>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</si>
  <si>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</si>
  <si>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</si>
  <si>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</si>
  <si>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</si>
  <si>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</si>
  <si>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</si>
  <si>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</si>
  <si>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</si>
  <si>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</si>
  <si>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</si>
  <si>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</si>
  <si>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</si>
  <si>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</si>
  <si>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</si>
  <si>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</si>
  <si>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</si>
  <si>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</si>
  <si>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</si>
  <si>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</si>
  <si>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</si>
  <si>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</si>
  <si>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</si>
  <si>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</si>
  <si>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</si>
  <si>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</si>
  <si>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</si>
  <si>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</si>
  <si>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</si>
  <si>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</si>
  <si>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</si>
  <si>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</si>
  <si>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</si>
  <si>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</si>
  <si>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</si>
  <si>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</si>
  <si>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</si>
  <si>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</si>
  <si>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</si>
  <si>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</si>
  <si>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</si>
  <si>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</si>
  <si>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</si>
  <si>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</si>
  <si>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</si>
  <si>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</si>
  <si>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</si>
  <si>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</si>
  <si>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</si>
  <si>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</si>
  <si>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</si>
  <si>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</si>
  <si>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</si>
  <si>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</si>
  <si>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</si>
  <si>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</si>
  <si>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</si>
  <si>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</si>
  <si>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</si>
  <si>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</si>
  <si>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</si>
  <si>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</si>
  <si>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</si>
  <si>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</si>
  <si>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</si>
  <si>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</si>
  <si>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</si>
  <si>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</si>
  <si>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</si>
  <si>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</si>
  <si>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</si>
  <si>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</si>
  <si>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</si>
  <si>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</si>
  <si>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</si>
  <si>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</si>
  <si>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</si>
  <si>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</si>
  <si>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</si>
  <si>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</si>
  <si>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</si>
  <si>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</si>
  <si>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</si>
  <si>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</si>
  <si>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</si>
  <si>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</si>
  <si>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</si>
  <si>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</si>
  <si>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</si>
  <si>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</si>
  <si>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</si>
  <si>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</si>
  <si>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</si>
  <si>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</si>
  <si>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</si>
  <si>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</si>
  <si>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</si>
  <si>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</si>
  <si>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</si>
  <si>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</si>
  <si>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</si>
  <si>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</si>
  <si>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</si>
  <si>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</si>
  <si>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</si>
  <si>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</si>
  <si>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</si>
  <si>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</si>
  <si>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</si>
  <si>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</si>
  <si>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</si>
  <si>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</si>
  <si>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</si>
  <si>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</si>
  <si>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</si>
  <si>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</si>
  <si>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</si>
  <si>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</si>
  <si>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</si>
  <si>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</si>
  <si>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</si>
  <si>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</si>
  <si>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</si>
  <si>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</si>
  <si>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</si>
  <si>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</si>
  <si>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</si>
  <si>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</si>
  <si>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</si>
  <si>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</si>
  <si>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</si>
  <si>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</si>
  <si>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</si>
  <si>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</si>
  <si>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</si>
  <si>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</si>
  <si>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</si>
  <si>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</si>
  <si>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</si>
  <si>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</si>
  <si>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</si>
  <si>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</si>
  <si>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</si>
  <si>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</si>
  <si>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</si>
  <si>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</si>
  <si>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</si>
  <si>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</si>
  <si>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</si>
  <si>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</si>
  <si>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</si>
  <si>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</si>
  <si>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</si>
  <si>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</si>
  <si>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</si>
  <si>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</si>
  <si>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</si>
  <si>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</si>
  <si>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</si>
  <si>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</si>
  <si>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</si>
  <si>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</si>
  <si>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</si>
  <si>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</si>
  <si>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</si>
  <si>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</si>
  <si>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</si>
  <si>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</si>
  <si>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</si>
  <si>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</si>
  <si>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</si>
  <si>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</si>
  <si>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</si>
  <si>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</si>
  <si>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</si>
  <si>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</si>
  <si>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</si>
  <si>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</si>
  <si>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</si>
  <si>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</si>
  <si>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</si>
  <si>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</si>
  <si>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</si>
  <si>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</si>
  <si>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</si>
  <si>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</si>
  <si>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</si>
  <si>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</si>
  <si>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</si>
  <si>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</si>
  <si>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</si>
  <si>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</si>
  <si>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</si>
  <si>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</si>
  <si>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</si>
  <si>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</si>
  <si>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</si>
  <si>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</si>
  <si>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</si>
  <si>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</si>
  <si>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</si>
  <si>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</si>
  <si>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</si>
  <si>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</si>
  <si>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</si>
  <si>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</si>
  <si>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</si>
  <si>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</si>
  <si>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</si>
  <si>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</si>
  <si>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</si>
  <si>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</si>
  <si>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</si>
  <si>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</si>
  <si>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</si>
  <si>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</si>
  <si>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</si>
  <si>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</si>
  <si>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</si>
  <si>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</si>
  <si>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</si>
  <si>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</si>
  <si>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</si>
  <si>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</si>
  <si>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</si>
  <si>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</si>
  <si>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</si>
  <si>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</si>
  <si>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</si>
  <si>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</si>
  <si>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</si>
  <si>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</si>
  <si>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</si>
  <si>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</si>
  <si>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</si>
  <si>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</si>
  <si>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</si>
  <si>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</si>
  <si>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</si>
  <si>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</si>
  <si>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</si>
  <si>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</si>
  <si>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</si>
  <si>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</si>
  <si>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</si>
  <si>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</si>
  <si>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</si>
  <si>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</si>
  <si>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</si>
  <si>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</si>
  <si>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</si>
  <si>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</si>
  <si>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</si>
  <si>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</si>
  <si>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</si>
  <si>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</si>
  <si>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</si>
  <si>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</si>
  <si>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</si>
  <si>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</si>
  <si>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</si>
  <si>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</si>
  <si>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</si>
  <si>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</si>
  <si>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</si>
  <si>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</si>
  <si>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</si>
  <si>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</si>
  <si>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</si>
  <si>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</si>
  <si>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</si>
  <si>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</si>
  <si>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</si>
  <si>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</si>
  <si>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</si>
  <si>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</si>
  <si>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</si>
  <si>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</si>
  <si>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</si>
  <si>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</si>
  <si>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</si>
  <si>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</si>
  <si>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</si>
  <si>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</si>
  <si>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</si>
  <si>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</si>
  <si>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</si>
  <si>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</si>
  <si>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</si>
  <si>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</si>
  <si>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</si>
  <si>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</si>
  <si>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</si>
  <si>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</si>
  <si>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</si>
  <si>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</si>
  <si>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</si>
  <si>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</si>
  <si>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</si>
  <si>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</si>
  <si>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</si>
  <si>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</si>
  <si>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</si>
  <si>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</si>
  <si>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</si>
  <si>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</si>
  <si>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</si>
  <si>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</si>
  <si>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</si>
  <si>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</si>
  <si>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</si>
  <si>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</si>
  <si>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</si>
  <si>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</si>
  <si>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</si>
  <si>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</si>
  <si>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</si>
  <si>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</si>
  <si>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</si>
  <si>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</si>
  <si>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</si>
  <si>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</si>
  <si>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</si>
  <si>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</si>
  <si>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</si>
  <si>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</si>
  <si>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</si>
  <si>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</si>
  <si>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</si>
  <si>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</si>
  <si>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</si>
  <si>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</si>
  <si>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</si>
  <si>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</si>
  <si>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</si>
  <si>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</si>
  <si>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</si>
  <si>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</si>
  <si>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</si>
  <si>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</si>
  <si>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</si>
  <si>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</si>
  <si>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</si>
  <si>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</si>
  <si>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</si>
  <si>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</si>
  <si>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</si>
  <si>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</si>
  <si>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</si>
  <si>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</si>
  <si>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</si>
  <si>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</si>
  <si>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</si>
  <si>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</si>
  <si>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</si>
  <si>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</si>
  <si>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</si>
  <si>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</si>
  <si>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</si>
  <si>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</si>
  <si>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</si>
  <si>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</si>
  <si>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</si>
  <si>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</si>
  <si>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</si>
  <si>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</si>
  <si>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</si>
  <si>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</si>
  <si>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</si>
  <si>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</si>
  <si>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</si>
  <si>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</si>
  <si>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</si>
  <si>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</si>
  <si>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</si>
  <si>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</si>
  <si>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</si>
  <si>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</si>
  <si>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</si>
  <si>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</si>
  <si>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</si>
  <si>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</si>
  <si>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</si>
  <si>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</si>
  <si>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</si>
  <si>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</si>
  <si>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</si>
  <si>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</si>
  <si>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</si>
  <si>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</si>
  <si>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</si>
  <si>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</si>
  <si>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</si>
  <si>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</si>
  <si>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</si>
  <si>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</si>
  <si>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</si>
  <si>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</si>
  <si>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</si>
  <si>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</si>
  <si>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</si>
  <si>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</si>
  <si>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</si>
  <si>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</si>
  <si>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</si>
  <si>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</si>
  <si>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</si>
  <si>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</si>
  <si>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</si>
  <si>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</si>
  <si>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</si>
  <si>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</si>
  <si>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</si>
  <si>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</si>
  <si>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</si>
  <si>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</si>
  <si>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</si>
  <si>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</si>
  <si>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</si>
  <si>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</si>
  <si>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</si>
  <si>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</si>
  <si>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</si>
  <si>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</si>
  <si>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</si>
  <si>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</si>
  <si>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</si>
  <si>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</si>
  <si>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</si>
  <si>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</si>
  <si>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</si>
  <si>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</si>
  <si>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</si>
  <si>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</si>
  <si>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</si>
  <si>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</si>
  <si>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</si>
  <si>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</si>
  <si>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</si>
  <si>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</si>
  <si>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</si>
  <si>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</si>
  <si>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</si>
  <si>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</si>
  <si>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</si>
  <si>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</si>
  <si>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</si>
  <si>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</si>
  <si>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</si>
  <si>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</si>
  <si>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</si>
  <si>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</si>
  <si>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</si>
  <si>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</si>
  <si>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</si>
  <si>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</si>
  <si>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</si>
  <si>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</si>
  <si>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</si>
  <si>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</si>
  <si>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</si>
  <si>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</si>
  <si>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</si>
  <si>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</si>
  <si>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</si>
  <si>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</si>
  <si>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</si>
  <si>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</si>
  <si>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</si>
  <si>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</si>
  <si>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</si>
  <si>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</si>
  <si>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</si>
  <si>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</si>
  <si>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</si>
  <si>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</si>
  <si>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</si>
  <si>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</si>
  <si>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</si>
  <si>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</si>
  <si>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</si>
  <si>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</si>
  <si>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</si>
  <si>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</si>
  <si>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</si>
  <si>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</si>
  <si>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</si>
  <si>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</si>
  <si>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</si>
  <si>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</si>
  <si>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</si>
  <si>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</si>
  <si>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</si>
  <si>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</si>
  <si>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</si>
  <si>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</si>
  <si>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</si>
  <si>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</si>
  <si>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</si>
  <si>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</si>
  <si>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</si>
  <si>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</si>
  <si>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</si>
  <si>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</si>
  <si>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</si>
  <si>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</si>
  <si>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</si>
  <si>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</si>
  <si>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</si>
  <si>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</si>
  <si>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</si>
  <si>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</si>
  <si>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</si>
  <si>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</si>
  <si>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</si>
  <si>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</si>
  <si>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</si>
  <si>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</si>
  <si>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</si>
  <si>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</si>
  <si>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</si>
  <si>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</si>
  <si>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</si>
  <si>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</si>
  <si>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</si>
  <si>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</si>
  <si>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</si>
  <si>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</si>
  <si>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</si>
  <si>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</si>
  <si>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</si>
  <si>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</si>
  <si>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</si>
  <si>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</si>
  <si>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</si>
  <si>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</si>
  <si>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</si>
  <si>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</si>
  <si>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</si>
  <si>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</si>
  <si>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</si>
  <si>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</si>
  <si>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</si>
  <si>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</si>
  <si>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</si>
  <si>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</si>
  <si>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</si>
  <si>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</si>
  <si>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</si>
  <si>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</si>
  <si>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</si>
  <si>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</si>
  <si>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</si>
  <si>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</si>
  <si>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</si>
  <si>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</si>
  <si>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</si>
  <si>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</si>
  <si>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</si>
  <si>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</si>
  <si>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</si>
  <si>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</si>
  <si>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</si>
  <si>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</si>
  <si>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</si>
  <si>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</si>
  <si>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</si>
  <si>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</si>
  <si>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</si>
  <si>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</si>
  <si>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</si>
  <si>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</si>
  <si>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</si>
  <si>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</si>
  <si>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</si>
  <si>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</si>
  <si>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</si>
  <si>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</si>
  <si>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</si>
  <si>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</si>
  <si>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</si>
  <si>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</si>
  <si>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</si>
  <si>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</si>
  <si>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</si>
  <si>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</si>
  <si>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</si>
  <si>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</si>
  <si>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</si>
  <si>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</si>
  <si>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</si>
  <si>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</si>
  <si>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</si>
  <si>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</si>
  <si>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</si>
  <si>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</si>
  <si>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</si>
  <si>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</si>
  <si>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</si>
  <si>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</si>
  <si>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</si>
  <si>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</si>
  <si>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</si>
  <si>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</si>
  <si>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</si>
  <si>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</si>
  <si>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</si>
  <si>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</si>
  <si>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</si>
  <si>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</si>
  <si>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</si>
  <si>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</si>
  <si>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</si>
  <si>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</si>
  <si>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</si>
  <si>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</si>
  <si>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</si>
  <si>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</si>
  <si>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</si>
  <si>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</si>
  <si>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</si>
  <si>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</si>
  <si>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</si>
  <si>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</si>
  <si>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</si>
  <si>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</si>
  <si>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</si>
  <si>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</si>
  <si>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</si>
  <si>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</si>
  <si>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</si>
  <si>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</si>
  <si>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</si>
  <si>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</si>
  <si>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</si>
  <si>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</si>
  <si>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</si>
  <si>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</si>
  <si>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</si>
  <si>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</si>
  <si>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</si>
  <si>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</si>
  <si>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</si>
  <si>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</si>
  <si>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</si>
  <si>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</si>
  <si>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</si>
  <si>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</si>
  <si>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</si>
  <si>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</si>
  <si>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</si>
  <si>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</si>
  <si>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</si>
  <si>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</si>
  <si>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</si>
  <si>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</si>
  <si>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</si>
  <si>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</si>
  <si>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</si>
  <si>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</si>
  <si>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</si>
  <si>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</si>
  <si>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</si>
  <si>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</si>
  <si>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</si>
  <si>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</si>
  <si>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</si>
  <si>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</si>
  <si>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</si>
  <si>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</si>
  <si>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</si>
  <si>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</si>
  <si>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</si>
  <si>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</si>
  <si>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</si>
  <si>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</si>
  <si>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</si>
  <si>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</si>
  <si>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</si>
  <si>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</si>
  <si>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</si>
  <si>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</si>
  <si>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</si>
  <si>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</si>
  <si>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</si>
  <si>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</si>
  <si>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</si>
  <si>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</si>
  <si>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</si>
  <si>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</si>
  <si>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</si>
  <si>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</si>
  <si>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</si>
  <si>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</si>
  <si>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</si>
  <si>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</si>
  <si>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</si>
  <si>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</si>
  <si>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</si>
  <si>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</si>
  <si>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</si>
  <si>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</si>
  <si>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</si>
  <si>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</si>
  <si>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</si>
  <si>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</si>
  <si>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</si>
  <si>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</si>
  <si>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</si>
  <si>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</si>
  <si>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</si>
  <si>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</si>
  <si>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</si>
  <si>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</si>
  <si>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</si>
  <si>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</si>
  <si>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</si>
  <si>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</si>
  <si>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</si>
  <si>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</si>
  <si>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</si>
  <si>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</si>
  <si>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</si>
  <si>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</si>
  <si>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</si>
  <si>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</si>
  <si>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</si>
  <si>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</si>
  <si>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</si>
  <si>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</si>
  <si>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</si>
  <si>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</si>
  <si>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</si>
  <si>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</si>
  <si>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</si>
  <si>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</si>
  <si>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</si>
  <si>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</si>
  <si>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</si>
  <si>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</si>
  <si>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</si>
  <si>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</si>
  <si>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</si>
  <si>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</si>
  <si>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</si>
  <si>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</si>
  <si>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</si>
  <si>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</si>
  <si>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</si>
  <si>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</si>
  <si>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</si>
  <si>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</si>
  <si>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</si>
  <si>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</si>
  <si>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</si>
  <si>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</si>
  <si>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</si>
  <si>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</si>
  <si>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</si>
  <si>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</si>
  <si>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</si>
  <si>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</si>
  <si>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</si>
  <si>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</si>
  <si>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</si>
  <si>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</si>
  <si>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</si>
  <si>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</si>
  <si>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</si>
  <si>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</si>
  <si>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</si>
  <si>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</si>
  <si>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</si>
  <si>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</si>
  <si>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</si>
  <si>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</si>
  <si>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</si>
  <si>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</si>
  <si>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</si>
  <si>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</si>
  <si>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</si>
  <si>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</si>
  <si>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</si>
  <si>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</si>
  <si>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</si>
  <si>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</si>
  <si>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</si>
  <si>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</si>
  <si>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</si>
  <si>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</si>
  <si>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</si>
  <si>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</si>
  <si>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</si>
  <si>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</si>
  <si>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</si>
  <si>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</si>
  <si>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</si>
  <si>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</si>
  <si>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</si>
  <si>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</si>
  <si>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</si>
  <si>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</si>
  <si>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</si>
  <si>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</si>
  <si>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</si>
  <si>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</si>
  <si>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</si>
  <si>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</si>
  <si>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</si>
  <si>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</si>
  <si>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</si>
  <si>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</si>
  <si>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</si>
  <si>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</si>
  <si>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</si>
  <si>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</si>
  <si>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</si>
  <si>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</si>
  <si>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</si>
  <si>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</si>
  <si>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</si>
  <si>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</si>
  <si>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</si>
  <si>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</si>
  <si>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</si>
  <si>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</si>
  <si>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</si>
  <si>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</si>
  <si>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</si>
  <si>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</si>
  <si>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</si>
  <si>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</si>
  <si>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</si>
  <si>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</si>
  <si>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</si>
  <si>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</si>
  <si>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</si>
  <si>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</si>
  <si>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</si>
  <si>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</si>
  <si>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</si>
  <si>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</si>
  <si>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</si>
  <si>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</si>
  <si>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</si>
  <si>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</si>
  <si>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</si>
  <si>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</si>
  <si>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</si>
  <si>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</si>
  <si>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</si>
  <si>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</si>
  <si>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</si>
  <si>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</si>
  <si>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</si>
  <si>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</si>
  <si>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</si>
  <si>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</si>
  <si>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</si>
  <si>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</si>
  <si>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</si>
  <si>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</si>
  <si>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</si>
  <si>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</si>
  <si>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</si>
  <si>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</si>
  <si>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</si>
  <si>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</si>
  <si>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</si>
  <si>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</si>
  <si>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</si>
  <si>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</si>
  <si>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</si>
  <si>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</si>
  <si>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</si>
  <si>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</si>
  <si>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</si>
  <si>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</si>
  <si>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</si>
  <si>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</si>
  <si>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</si>
  <si>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</si>
  <si>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</si>
  <si>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</si>
  <si>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</si>
  <si>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</si>
  <si>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</si>
  <si>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</si>
  <si>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</si>
  <si>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</si>
  <si>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</si>
  <si>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</si>
  <si>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</si>
  <si>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</si>
  <si>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</si>
  <si>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</si>
  <si>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</si>
  <si>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</si>
  <si>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</si>
  <si>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</si>
  <si>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</si>
  <si>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</si>
  <si>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</si>
  <si>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</si>
  <si>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</si>
  <si>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</si>
  <si>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</si>
  <si>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</si>
  <si>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</si>
  <si>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</si>
  <si>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</si>
  <si>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</si>
  <si>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</si>
  <si>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</si>
  <si>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</si>
  <si>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</si>
  <si>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</si>
  <si>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</si>
  <si>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</si>
  <si>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</si>
  <si>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</si>
  <si>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</si>
  <si>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</si>
  <si>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</si>
  <si>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</si>
  <si>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</si>
  <si>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</si>
  <si>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</si>
  <si>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</si>
  <si>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</si>
  <si>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</si>
  <si>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</si>
  <si>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</si>
  <si>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</si>
  <si>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</si>
  <si>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</si>
  <si>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</si>
  <si>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</si>
  <si>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</si>
  <si>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</si>
  <si>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</si>
  <si>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</si>
  <si>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</si>
  <si>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</si>
  <si>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</si>
  <si>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</si>
  <si>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</si>
  <si>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</si>
  <si>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</si>
  <si>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</si>
  <si>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</si>
  <si>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</si>
  <si>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</si>
  <si>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</si>
  <si>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</si>
  <si>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</si>
  <si>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</si>
  <si>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</si>
  <si>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</si>
  <si>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</si>
  <si>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</si>
  <si>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</si>
  <si>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</si>
  <si>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</si>
  <si>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</si>
  <si>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</si>
  <si>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</si>
  <si>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</si>
  <si>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</si>
  <si>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</si>
  <si>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</si>
  <si>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</si>
  <si>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</si>
  <si>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</si>
  <si>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</si>
  <si>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</si>
  <si>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</si>
  <si>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</si>
  <si>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</si>
  <si>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</si>
  <si>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</si>
  <si>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</si>
  <si>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</si>
  <si>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</si>
  <si>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</si>
  <si>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</si>
  <si>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</si>
  <si>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</si>
  <si>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</si>
  <si>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</si>
  <si>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</si>
  <si>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</si>
  <si>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</si>
  <si>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</si>
  <si>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</si>
  <si>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</si>
  <si>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</si>
  <si>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</si>
  <si>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</si>
  <si>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</si>
  <si>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</si>
  <si>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</si>
  <si>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</si>
  <si>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</si>
  <si>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</si>
  <si>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</si>
  <si>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</si>
  <si>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</si>
  <si>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</si>
  <si>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</si>
  <si>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</si>
  <si>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</si>
  <si>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</si>
  <si>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</si>
  <si>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</si>
  <si>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</si>
  <si>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</si>
  <si>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</si>
  <si>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</si>
  <si>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</si>
  <si>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</si>
  <si>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</si>
  <si>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</si>
  <si>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</si>
  <si>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</si>
  <si>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</si>
  <si>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</si>
  <si>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</si>
  <si>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</si>
  <si>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</si>
  <si>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</si>
  <si>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</si>
  <si>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</si>
  <si>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</si>
  <si>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</si>
  <si>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</si>
  <si>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</si>
  <si>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</si>
  <si>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</si>
  <si>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</si>
  <si>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</si>
  <si>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</si>
  <si>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</si>
  <si>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</si>
  <si>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</si>
  <si>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</si>
  <si>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</si>
  <si>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</si>
  <si>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</si>
  <si>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</si>
  <si>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</si>
  <si>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</si>
  <si>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</si>
  <si>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</si>
  <si>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</si>
  <si>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</si>
  <si>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</si>
  <si>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</si>
  <si>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</si>
  <si>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</si>
  <si>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</si>
  <si>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</si>
  <si>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</si>
  <si>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</si>
  <si>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</si>
  <si>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</si>
  <si>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</si>
  <si>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</si>
  <si>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</si>
  <si>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</si>
  <si>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</si>
  <si>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</si>
  <si>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</si>
  <si>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</si>
  <si>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</si>
  <si>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</si>
  <si>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</si>
  <si>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</si>
  <si>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</si>
  <si>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</si>
  <si>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</si>
  <si>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</si>
  <si>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</si>
  <si>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</si>
  <si>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</si>
  <si>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</si>
  <si>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</si>
  <si>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</si>
  <si>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</si>
  <si>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</si>
  <si>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</si>
  <si>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</si>
  <si>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</si>
  <si>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</si>
  <si>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</si>
  <si>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</si>
  <si>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</si>
  <si>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</si>
  <si>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</si>
  <si>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</si>
  <si>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</si>
  <si>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</si>
  <si>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</si>
  <si>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</si>
  <si>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</si>
  <si>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</si>
  <si>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</si>
  <si>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</si>
  <si>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</si>
  <si>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</si>
  <si>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</si>
  <si>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</si>
  <si>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</si>
  <si>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</si>
  <si>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</si>
  <si>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</si>
  <si>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</si>
  <si>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</si>
  <si>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</si>
  <si>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</si>
  <si>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</si>
  <si>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</si>
  <si>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</si>
  <si>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</si>
  <si>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</si>
  <si>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</si>
  <si>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</si>
  <si>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</si>
  <si>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</si>
  <si>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</si>
  <si>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</si>
  <si>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</si>
  <si>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</si>
  <si>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</si>
  <si>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</si>
  <si>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</si>
  <si>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</si>
  <si>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</si>
  <si>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</si>
  <si>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</si>
  <si>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</si>
  <si>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</si>
  <si>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</si>
  <si>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</si>
  <si>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</si>
  <si>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</si>
  <si>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</si>
  <si>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</si>
  <si>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</si>
  <si>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</si>
  <si>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</si>
  <si>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</si>
  <si>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</si>
  <si>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</si>
  <si>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</si>
  <si>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</si>
  <si>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</si>
  <si>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</si>
  <si>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</si>
  <si>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</si>
  <si>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</si>
  <si>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</si>
  <si>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</si>
  <si>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</si>
  <si>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</si>
  <si>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</si>
  <si>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</si>
  <si>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</si>
  <si>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</si>
  <si>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</si>
  <si>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</si>
  <si>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</si>
  <si>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</si>
  <si>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</si>
  <si>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</si>
  <si>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</si>
  <si>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</si>
  <si>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</si>
  <si>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</si>
  <si>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</si>
  <si>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</si>
  <si>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</si>
  <si>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</si>
  <si>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</si>
  <si>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</si>
  <si>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</si>
  <si>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</si>
  <si>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</si>
  <si>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</si>
  <si>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</si>
  <si>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</si>
  <si>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</si>
  <si>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</si>
  <si>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</si>
  <si>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</si>
  <si>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</si>
  <si>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</si>
  <si>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</si>
  <si>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</si>
  <si>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</si>
  <si>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</si>
  <si>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</si>
  <si>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</si>
  <si>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</si>
  <si>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</si>
  <si>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</si>
  <si>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</si>
  <si>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</si>
  <si>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</si>
  <si>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</si>
  <si>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</si>
  <si>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</si>
  <si>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</si>
  <si>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</si>
  <si>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</si>
  <si>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</si>
  <si>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</si>
  <si>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</si>
  <si>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</si>
  <si>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</si>
  <si>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</si>
  <si>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</si>
  <si>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</si>
  <si>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</si>
  <si>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</si>
  <si>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</si>
  <si>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</si>
  <si>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</si>
  <si>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</si>
  <si>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</si>
  <si>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</si>
  <si>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</si>
  <si>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</si>
  <si>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</si>
  <si>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</si>
  <si>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</si>
  <si>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</si>
  <si>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</si>
  <si>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</si>
  <si>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</si>
  <si>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</si>
  <si>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</si>
  <si>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</si>
  <si>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</si>
  <si>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</si>
  <si>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</si>
  <si>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</si>
  <si>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</si>
  <si>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</si>
  <si>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</si>
  <si>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</si>
  <si>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</si>
  <si>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</si>
  <si>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</si>
  <si>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</si>
  <si>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</si>
  <si>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</si>
  <si>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</si>
  <si>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</si>
  <si>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</si>
  <si>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</si>
  <si>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</si>
  <si>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</si>
  <si>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</si>
  <si>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</si>
  <si>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</si>
  <si>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</si>
  <si>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</si>
  <si>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</si>
  <si>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</si>
  <si>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</si>
  <si>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</si>
  <si>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</si>
  <si>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</si>
  <si>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</si>
  <si>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</si>
  <si>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</si>
  <si>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</si>
  <si>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</si>
  <si>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</si>
  <si>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</si>
  <si>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</si>
  <si>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</si>
  <si>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</si>
  <si>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</si>
  <si>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</si>
  <si>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</si>
  <si>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</si>
  <si>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</si>
  <si>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</si>
  <si>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</si>
  <si>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</si>
  <si>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</si>
  <si>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</si>
  <si>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</si>
  <si>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</si>
  <si>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</si>
  <si>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</si>
  <si>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</si>
  <si>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</si>
  <si>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</si>
  <si>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</si>
  <si>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</si>
  <si>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</si>
  <si>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</si>
  <si>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</si>
  <si>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</si>
  <si>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</si>
  <si>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</si>
  <si>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</si>
  <si>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</si>
  <si>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</si>
  <si>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</si>
  <si>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</si>
  <si>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</si>
  <si>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</si>
  <si>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</si>
  <si>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</si>
  <si>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</si>
  <si>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</si>
  <si>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</si>
  <si>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</si>
  <si>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</si>
  <si>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</si>
  <si>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</si>
  <si>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</si>
  <si>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</si>
  <si>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</si>
  <si>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</si>
  <si>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</si>
  <si>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</si>
  <si>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</si>
  <si>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</si>
  <si>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</si>
  <si>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</si>
  <si>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</si>
  <si>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</si>
  <si>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</si>
  <si>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</si>
  <si>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</si>
  <si>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</si>
  <si>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</si>
  <si>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</si>
  <si>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</si>
  <si>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</si>
  <si>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</si>
  <si>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</si>
  <si>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</si>
  <si>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</si>
  <si>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</si>
  <si>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</si>
  <si>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</si>
  <si>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</si>
  <si>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</si>
  <si>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</si>
  <si>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</si>
  <si>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</si>
  <si>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</si>
  <si>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</si>
  <si>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</si>
  <si>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</si>
  <si>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</si>
  <si>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</si>
  <si>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</si>
  <si>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</si>
  <si>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</si>
  <si>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</si>
  <si>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</si>
  <si>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</si>
  <si>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</si>
  <si>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</si>
  <si>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</si>
  <si>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</si>
  <si>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</si>
  <si>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</si>
  <si>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</si>
  <si>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</si>
  <si>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</si>
  <si>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</si>
  <si>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</si>
  <si>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</si>
  <si>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</si>
  <si>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</si>
  <si>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</si>
  <si>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</si>
  <si>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</si>
  <si>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</si>
  <si>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</si>
  <si>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</si>
  <si>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</si>
  <si>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</si>
  <si>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</si>
  <si>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</si>
  <si>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</si>
  <si>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</si>
  <si>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</si>
  <si>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</si>
  <si>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</si>
  <si>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</si>
  <si>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</si>
  <si>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</si>
  <si>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</si>
  <si>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</si>
  <si>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</si>
  <si>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</si>
  <si>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</si>
  <si>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</si>
  <si>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</si>
  <si>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</si>
  <si>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</si>
  <si>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</si>
  <si>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</si>
  <si>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</si>
  <si>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</si>
  <si>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</si>
  <si>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</si>
  <si>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</si>
  <si>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</si>
  <si>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</si>
  <si>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</si>
  <si>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</si>
  <si>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</si>
  <si>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</si>
  <si>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</si>
  <si>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</si>
  <si>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</si>
  <si>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</si>
  <si>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</si>
  <si>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</si>
  <si>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</si>
  <si>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</si>
  <si>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</si>
  <si>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</si>
  <si>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</si>
  <si>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</si>
  <si>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</si>
  <si>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</si>
  <si>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</si>
  <si>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</si>
  <si>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</si>
  <si>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</si>
  <si>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</si>
  <si>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</si>
  <si>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</si>
  <si>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</si>
  <si>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</si>
  <si>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</si>
  <si>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</si>
  <si>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</si>
  <si>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</si>
  <si>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</si>
  <si>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</si>
  <si>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</si>
  <si>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</si>
  <si>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</si>
  <si>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</si>
  <si>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</si>
  <si>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</si>
  <si>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</si>
  <si>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</si>
  <si>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</si>
  <si>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</si>
  <si>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</si>
  <si>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</si>
  <si>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</si>
  <si>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</si>
  <si>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</si>
  <si>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</si>
  <si>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</si>
  <si>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</si>
  <si>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</si>
  <si>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</si>
  <si>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</si>
  <si>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</si>
  <si>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</si>
  <si>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</si>
  <si>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</si>
  <si>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</si>
  <si>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</si>
  <si>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</si>
  <si>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</si>
  <si>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</si>
  <si>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</si>
  <si>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</si>
  <si>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</si>
  <si>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</si>
  <si>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</si>
  <si>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</si>
  <si>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</si>
  <si>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</si>
  <si>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</si>
  <si>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</si>
  <si>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</si>
  <si>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</si>
  <si>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</si>
  <si>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</si>
  <si>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</si>
  <si>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</si>
  <si>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</si>
  <si>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</si>
  <si>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</si>
  <si>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</si>
  <si>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</si>
  <si>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</si>
  <si>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</si>
  <si>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</si>
  <si>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</si>
  <si>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</si>
  <si>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</si>
  <si>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</si>
  <si>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</si>
  <si>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</si>
  <si>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</si>
  <si>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</si>
  <si>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</si>
  <si>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</si>
  <si>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</si>
  <si>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</si>
  <si>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</si>
  <si>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</si>
  <si>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</si>
  <si>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</si>
  <si>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</si>
  <si>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</si>
  <si>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</si>
  <si>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</si>
  <si>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</si>
  <si>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</si>
  <si>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</si>
  <si>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</si>
  <si>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</si>
  <si>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</si>
  <si>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</si>
  <si>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</si>
  <si>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</si>
  <si>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</si>
  <si>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</si>
  <si>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</si>
  <si>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</si>
  <si>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</si>
  <si>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</si>
  <si>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</si>
  <si>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</si>
  <si>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</si>
  <si>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</si>
  <si>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</si>
  <si>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</si>
  <si>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</si>
  <si>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</si>
  <si>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</si>
  <si>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</si>
  <si>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</si>
  <si>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</si>
  <si>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</si>
  <si>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</si>
  <si>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</si>
  <si>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</si>
  <si>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</si>
  <si>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</si>
  <si>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</si>
  <si>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</si>
  <si>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</si>
  <si>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</si>
  <si>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</si>
  <si>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</si>
  <si>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</si>
  <si>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</si>
  <si>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</si>
  <si>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</si>
  <si>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</si>
  <si>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</si>
  <si>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</si>
  <si>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</si>
  <si>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</si>
  <si>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</si>
  <si>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</si>
  <si>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</si>
  <si>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</si>
  <si>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</si>
  <si>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</si>
  <si>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</si>
  <si>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</si>
  <si>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</si>
  <si>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</si>
  <si>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</si>
  <si>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</si>
  <si>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</si>
  <si>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</si>
  <si>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</si>
  <si>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</si>
  <si>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</si>
  <si>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</si>
  <si>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</si>
  <si>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</si>
  <si>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</si>
  <si>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</si>
  <si>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</si>
  <si>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</si>
  <si>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</si>
  <si>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</si>
  <si>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</si>
  <si>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</si>
  <si>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</si>
  <si>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</si>
  <si>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</si>
  <si>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</si>
  <si>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</si>
  <si>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</si>
  <si>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</si>
  <si>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</si>
  <si>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</si>
  <si>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</si>
  <si>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</si>
  <si>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</si>
  <si>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</si>
  <si>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</si>
  <si>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</si>
  <si>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</si>
  <si>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</si>
  <si>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</si>
  <si>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</si>
  <si>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</si>
  <si>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</si>
  <si>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</si>
  <si>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</si>
  <si>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</si>
  <si>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</si>
  <si>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</si>
  <si>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</si>
  <si>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</si>
  <si>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</si>
  <si>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</si>
  <si>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</si>
  <si>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</si>
  <si>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</si>
  <si>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</si>
  <si>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</si>
  <si>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</si>
  <si>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</si>
  <si>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</si>
  <si>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</si>
  <si>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</si>
  <si>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</si>
  <si>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</si>
  <si>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</si>
  <si>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</si>
  <si>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</si>
  <si>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</si>
  <si>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</si>
  <si>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</si>
  <si>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</si>
  <si>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</si>
  <si>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</si>
  <si>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</si>
  <si>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</si>
  <si>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</si>
  <si>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</si>
  <si>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</si>
  <si>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</si>
  <si>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</si>
  <si>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</si>
  <si>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</si>
  <si>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</si>
  <si>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</si>
  <si>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</si>
  <si>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</si>
  <si>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</si>
  <si>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</si>
  <si>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</si>
  <si>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</si>
  <si>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</si>
  <si>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</si>
  <si>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</si>
  <si>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</si>
  <si>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</si>
  <si>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</si>
  <si>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</si>
  <si>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</si>
  <si>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</si>
  <si>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</si>
  <si>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</si>
  <si>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</si>
  <si>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</si>
  <si>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</si>
  <si>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</si>
  <si>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</si>
  <si>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</si>
  <si>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</si>
  <si>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</si>
  <si>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</si>
  <si>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</si>
  <si>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</si>
  <si>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</si>
  <si>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</si>
  <si>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</si>
  <si>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</si>
  <si>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</si>
  <si>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</si>
  <si>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</si>
  <si>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</si>
  <si>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</si>
  <si>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</si>
  <si>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</si>
  <si>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</si>
  <si>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</si>
  <si>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</si>
  <si>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</si>
  <si>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</si>
  <si>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</si>
  <si>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</si>
  <si>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</si>
  <si>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</si>
  <si>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</si>
  <si>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</si>
  <si>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</si>
  <si>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</si>
  <si>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</si>
  <si>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</si>
  <si>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</si>
  <si>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</si>
  <si>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</si>
  <si>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</si>
  <si>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</si>
  <si>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</si>
  <si>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</si>
  <si>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</si>
  <si>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</si>
  <si>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</si>
  <si>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</si>
  <si>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</si>
  <si>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</si>
  <si>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</si>
  <si>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</si>
  <si>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</si>
  <si>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</si>
  <si>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</si>
  <si>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</si>
  <si>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</si>
  <si>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</si>
  <si>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</si>
  <si>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</si>
  <si>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</si>
  <si>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</si>
  <si>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</si>
  <si>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</si>
  <si>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</si>
  <si>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</si>
  <si>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</si>
  <si>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</si>
  <si>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</si>
  <si>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</si>
  <si>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</si>
  <si>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</si>
  <si>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</si>
  <si>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</si>
  <si>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</si>
  <si>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</si>
  <si>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</si>
  <si>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</si>
  <si>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</si>
  <si>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</si>
  <si>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</si>
  <si>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</si>
  <si>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</si>
  <si>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</si>
  <si>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</si>
  <si>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</si>
  <si>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</si>
  <si>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</si>
  <si>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</si>
  <si>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</si>
  <si>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</si>
  <si>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</si>
  <si>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</si>
  <si>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</si>
  <si>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</si>
  <si>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</si>
  <si>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</si>
  <si>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</si>
  <si>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</si>
  <si>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</si>
  <si>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</si>
  <si>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</si>
  <si>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</si>
  <si>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</si>
  <si>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</si>
  <si>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</si>
  <si>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</si>
  <si>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</si>
  <si>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</si>
  <si>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</si>
  <si>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</si>
  <si>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</si>
  <si>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</si>
  <si>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</si>
  <si>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</si>
  <si>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</si>
  <si>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</si>
  <si>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</si>
  <si>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</si>
  <si>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</si>
  <si>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</si>
  <si>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</si>
  <si>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</si>
  <si>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</si>
  <si>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</si>
  <si>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</si>
  <si>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</si>
  <si>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</si>
  <si>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</si>
  <si>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</si>
  <si>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</si>
  <si>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</si>
  <si>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</si>
  <si>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</si>
  <si>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</si>
  <si>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</si>
  <si>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</si>
  <si>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</si>
  <si>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</si>
  <si>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</si>
  <si>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</si>
  <si>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</si>
  <si>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</si>
  <si>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</si>
  <si>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</si>
  <si>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</si>
  <si>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</si>
  <si>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</si>
  <si>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</si>
  <si>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</si>
  <si>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</si>
  <si>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</si>
  <si>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</si>
  <si>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</si>
  <si>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</si>
  <si>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</si>
  <si>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</si>
  <si>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</si>
  <si>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</si>
  <si>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</si>
  <si>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</si>
  <si>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</si>
  <si>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</si>
  <si>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</si>
  <si>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</si>
  <si>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</si>
  <si>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</si>
  <si>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</si>
  <si>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</si>
  <si>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</si>
  <si>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</si>
  <si>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</si>
  <si>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</si>
  <si>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</si>
  <si>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</si>
  <si>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</si>
  <si>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</si>
  <si>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</si>
  <si>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</si>
  <si>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</si>
  <si>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</si>
  <si>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</si>
  <si>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</si>
  <si>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</si>
  <si>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</si>
  <si>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</si>
  <si>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</si>
  <si>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</si>
  <si>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</si>
  <si>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</si>
  <si>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</si>
  <si>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</si>
  <si>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</si>
  <si>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</si>
  <si>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</si>
  <si>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</si>
  <si>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</si>
  <si>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</si>
  <si>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</si>
  <si>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</si>
  <si>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</si>
  <si>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</si>
  <si>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</si>
  <si>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</si>
  <si>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</si>
  <si>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</si>
  <si>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</si>
  <si>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</si>
  <si>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</si>
  <si>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</si>
  <si>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</si>
  <si>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</si>
  <si>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</si>
  <si>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</si>
  <si>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</si>
  <si>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</si>
  <si>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</si>
  <si>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</si>
  <si>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</si>
  <si>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</si>
  <si>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</si>
  <si>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</si>
  <si>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</si>
  <si>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</si>
  <si>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</si>
  <si>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</si>
  <si>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</si>
  <si>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</si>
  <si>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</si>
  <si>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</si>
  <si>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</si>
  <si>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</si>
  <si>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</si>
  <si>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</si>
  <si>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</si>
  <si>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</si>
  <si>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</si>
  <si>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</si>
  <si>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</si>
  <si>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</si>
  <si>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</si>
  <si>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</si>
  <si>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</si>
  <si>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</si>
  <si>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</si>
  <si>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</si>
  <si>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</si>
  <si>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</si>
  <si>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</si>
  <si>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</si>
  <si>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</si>
  <si>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</si>
  <si>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</si>
  <si>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</si>
  <si>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</si>
  <si>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</si>
  <si>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</si>
  <si>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</si>
  <si>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</si>
  <si>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</si>
  <si>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</si>
  <si>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</si>
  <si>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</si>
  <si>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</si>
  <si>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</si>
  <si>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</si>
  <si>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</si>
  <si>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</si>
  <si>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</si>
  <si>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</si>
  <si>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</si>
  <si>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</si>
  <si>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</si>
  <si>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</si>
  <si>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</si>
  <si>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</si>
  <si>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</si>
  <si>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</si>
  <si>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</si>
  <si>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</si>
  <si>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</si>
  <si>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</si>
  <si>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</si>
  <si>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</si>
  <si>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</si>
  <si>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</si>
  <si>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</si>
  <si>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</si>
  <si>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</si>
  <si>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</si>
  <si>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</si>
  <si>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</si>
  <si>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</si>
  <si>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</si>
  <si>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</si>
  <si>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</si>
  <si>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</si>
  <si>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</si>
  <si>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</si>
  <si>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</si>
  <si>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</si>
  <si>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</si>
  <si>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</si>
  <si>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</si>
  <si>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</si>
  <si>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</si>
  <si>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</si>
  <si>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</si>
  <si>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</si>
  <si>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</si>
  <si>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</si>
  <si>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</si>
  <si>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</si>
  <si>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</si>
  <si>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</si>
  <si>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</si>
  <si>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</si>
  <si>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</si>
  <si>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</si>
  <si>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</si>
  <si>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</si>
  <si>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</si>
  <si>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</si>
  <si>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</si>
  <si>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</si>
  <si>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</si>
  <si>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</si>
  <si>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</si>
  <si>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</si>
  <si>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</si>
  <si>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</si>
  <si>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</si>
  <si>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</si>
  <si>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</si>
  <si>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</si>
  <si>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</si>
  <si>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</si>
  <si>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</si>
  <si>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</si>
  <si>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</si>
  <si>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</si>
  <si>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</si>
  <si>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</si>
  <si>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</si>
  <si>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</si>
  <si>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</si>
  <si>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</si>
  <si>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</si>
  <si>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</si>
  <si>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</si>
  <si>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</si>
  <si>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</si>
  <si>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</si>
  <si>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</si>
  <si>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</si>
  <si>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</si>
  <si>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</si>
  <si>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</si>
  <si>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</si>
  <si>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</si>
  <si>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</si>
  <si>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</si>
  <si>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</si>
  <si>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</si>
  <si>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</si>
  <si>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</si>
  <si>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</si>
  <si>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</si>
  <si>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</si>
  <si>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</si>
  <si>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</si>
  <si>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</si>
  <si>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</si>
  <si>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</si>
  <si>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</si>
  <si>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</si>
  <si>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</si>
  <si>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</si>
  <si>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</si>
  <si>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</si>
  <si>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</si>
  <si>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</si>
  <si>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</si>
  <si>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</si>
  <si>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</si>
  <si>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</si>
  <si>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</si>
  <si>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</si>
  <si>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</si>
  <si>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</si>
  <si>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</si>
  <si>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</si>
  <si>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</si>
  <si>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</si>
  <si>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</si>
  <si>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</si>
  <si>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</si>
  <si>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</si>
  <si>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</si>
  <si>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</si>
  <si>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</si>
  <si>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</si>
  <si>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</si>
  <si>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</si>
  <si>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</si>
  <si>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</si>
  <si>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</si>
  <si>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</si>
  <si>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</si>
  <si>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</si>
  <si>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</si>
  <si>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</si>
  <si>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</si>
  <si>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</si>
  <si>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</si>
  <si>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</si>
  <si>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</si>
  <si>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</si>
  <si>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</si>
  <si>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</si>
  <si>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</si>
  <si>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</si>
  <si>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</si>
  <si>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</si>
  <si>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</si>
  <si>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</si>
  <si>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</si>
  <si>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</si>
  <si>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</si>
  <si>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</si>
  <si>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</si>
  <si>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</si>
  <si>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</si>
  <si>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</si>
  <si>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</si>
  <si>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</si>
  <si>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</si>
  <si>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</si>
  <si>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</si>
  <si>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</si>
  <si>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</si>
  <si>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</si>
  <si>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</si>
  <si>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</si>
  <si>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</si>
  <si>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</si>
  <si>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</si>
  <si>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</si>
  <si>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</si>
  <si>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</si>
  <si>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</si>
  <si>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</si>
  <si>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</si>
  <si>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</si>
  <si>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</si>
  <si>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</si>
  <si>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</si>
  <si>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</si>
  <si>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</si>
  <si>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</si>
  <si>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</si>
  <si>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</si>
  <si>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</si>
  <si>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</si>
  <si>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</si>
  <si>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</si>
  <si>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</si>
  <si>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</si>
  <si>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</si>
  <si>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</si>
  <si>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</si>
  <si>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</si>
  <si>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</si>
  <si>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</si>
  <si>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</si>
  <si>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</si>
  <si>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</si>
  <si>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</si>
  <si>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</si>
  <si>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</si>
  <si>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</si>
  <si>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</si>
  <si>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</si>
  <si>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</si>
  <si>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</si>
  <si>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</si>
  <si>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</si>
  <si>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</si>
  <si>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</si>
  <si>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</si>
  <si>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</si>
  <si>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</si>
  <si>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</si>
  <si>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</si>
  <si>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</si>
  <si>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</si>
  <si>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</si>
  <si>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</si>
  <si>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</si>
  <si>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</si>
  <si>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</si>
  <si>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</si>
  <si>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</si>
  <si>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</si>
  <si>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</si>
  <si>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</si>
  <si>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</si>
  <si>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</si>
  <si>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</si>
  <si>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</si>
  <si>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</si>
  <si>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</si>
  <si>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</si>
  <si>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</si>
  <si>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</si>
  <si>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</si>
  <si>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</si>
  <si>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</si>
  <si>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</si>
  <si>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</si>
  <si>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</si>
  <si>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</si>
  <si>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</si>
  <si>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</si>
  <si>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</si>
  <si>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</si>
  <si>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</si>
  <si>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</si>
  <si>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</si>
  <si>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</si>
  <si>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</si>
  <si>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</si>
  <si>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</si>
  <si>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</si>
  <si>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</si>
  <si>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</si>
  <si>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</si>
  <si>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</si>
  <si>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</si>
  <si>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</si>
  <si>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</si>
  <si>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</si>
  <si>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</si>
  <si>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</si>
  <si>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</si>
  <si>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</si>
  <si>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</si>
  <si>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</si>
  <si>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</si>
  <si>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</si>
  <si>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</si>
  <si>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</si>
  <si>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</si>
  <si>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</si>
  <si>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</si>
  <si>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</si>
  <si>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</si>
  <si>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</si>
  <si>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</si>
  <si>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</si>
  <si>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</si>
  <si>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</si>
  <si>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</si>
  <si>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</si>
  <si>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</si>
  <si>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</si>
  <si>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</si>
  <si>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</si>
  <si>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</si>
  <si>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</si>
  <si>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</si>
  <si>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</si>
  <si>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</si>
  <si>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</si>
  <si>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</si>
  <si>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</si>
  <si>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</si>
  <si>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</si>
  <si>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</si>
  <si>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</si>
  <si>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</si>
  <si>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</si>
  <si>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</si>
  <si>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</si>
  <si>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</si>
  <si>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</si>
  <si>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</si>
  <si>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</si>
  <si>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</si>
  <si>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</si>
  <si>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</si>
  <si>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</si>
  <si>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</si>
  <si>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</si>
  <si>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</si>
  <si>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</si>
  <si>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</si>
  <si>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</si>
  <si>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</si>
  <si>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</si>
  <si>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</si>
  <si>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</si>
  <si>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</si>
  <si>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</si>
  <si>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</si>
  <si>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</si>
  <si>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</si>
  <si>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</si>
  <si>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</si>
  <si>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</si>
  <si>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</si>
  <si>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</si>
  <si>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</si>
  <si>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</si>
  <si>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</si>
  <si>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</si>
  <si>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</si>
  <si>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</si>
  <si>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</si>
  <si>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</si>
  <si>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</si>
  <si>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</si>
  <si>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</si>
  <si>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</si>
  <si>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</si>
  <si>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</si>
  <si>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</si>
  <si>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</si>
  <si>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</si>
  <si>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</si>
  <si>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</si>
  <si>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</si>
  <si>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</si>
  <si>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</si>
  <si>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</si>
  <si>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</si>
  <si>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</si>
  <si>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</si>
  <si>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</si>
  <si>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</si>
  <si>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</si>
  <si>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</si>
  <si>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</si>
  <si>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</si>
  <si>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</si>
  <si>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</si>
  <si>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</si>
  <si>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</si>
  <si>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</si>
  <si>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</si>
  <si>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</si>
  <si>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</si>
  <si>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</si>
  <si>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</si>
  <si>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</si>
  <si>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</si>
  <si>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</si>
  <si>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</si>
  <si>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</si>
  <si>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</si>
  <si>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</si>
  <si>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</si>
  <si>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</si>
  <si>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</si>
  <si>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</si>
  <si>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</si>
  <si>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</si>
  <si>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</si>
  <si>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</si>
  <si>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</si>
  <si>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</si>
  <si>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</si>
  <si>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</si>
  <si>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</si>
  <si>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</si>
  <si>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</si>
  <si>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</si>
  <si>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</si>
  <si>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</si>
  <si>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</si>
  <si>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</si>
  <si>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</si>
  <si>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</si>
  <si>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</si>
  <si>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</si>
  <si>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</si>
  <si>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</si>
  <si>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</si>
  <si>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</si>
  <si>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</si>
  <si>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</si>
  <si>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</si>
  <si>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</si>
  <si>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</si>
  <si>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</si>
  <si>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</si>
  <si>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</si>
  <si>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</si>
  <si>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</si>
  <si>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</si>
  <si>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</si>
  <si>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</si>
  <si>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</si>
  <si>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</si>
  <si>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</si>
  <si>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</si>
  <si>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</si>
  <si>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</si>
  <si>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</si>
  <si>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</si>
  <si>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</si>
  <si>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</si>
  <si>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</si>
  <si>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</si>
  <si>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</si>
  <si>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</si>
  <si>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</si>
  <si>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</si>
  <si>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</si>
  <si>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</si>
  <si>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</si>
  <si>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</si>
  <si>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</si>
  <si>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</si>
  <si>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</si>
  <si>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</si>
  <si>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</si>
  <si>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</si>
  <si>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</si>
  <si>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</si>
  <si>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</si>
  <si>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</si>
  <si>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</si>
  <si>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</si>
  <si>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</si>
  <si>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</si>
  <si>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</si>
  <si>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</si>
  <si>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</si>
  <si>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</si>
  <si>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</si>
  <si>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</si>
  <si>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</si>
  <si>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</si>
  <si>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</si>
  <si>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</si>
  <si>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</si>
  <si>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</si>
  <si>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</si>
  <si>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</si>
  <si>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</si>
  <si>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</si>
  <si>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</si>
  <si>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</si>
  <si>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</si>
  <si>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</si>
  <si>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</si>
  <si>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</si>
  <si>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</si>
  <si>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</si>
  <si>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</si>
  <si>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</si>
  <si>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</si>
  <si>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</si>
  <si>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</si>
  <si>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</si>
  <si>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</si>
  <si>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</si>
  <si>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</si>
  <si>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</si>
  <si>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</si>
  <si>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</si>
  <si>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</si>
  <si>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</si>
  <si>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</si>
  <si>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</si>
  <si>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</si>
  <si>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</si>
  <si>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</si>
  <si>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</si>
  <si>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</si>
  <si>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</si>
  <si>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</si>
  <si>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</si>
  <si>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</si>
  <si>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</si>
  <si>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</si>
  <si>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</si>
  <si>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</si>
  <si>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</si>
  <si>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</si>
  <si>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</si>
  <si>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</si>
  <si>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</si>
  <si>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</si>
  <si>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</si>
  <si>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</si>
  <si>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</si>
  <si>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</si>
  <si>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</si>
  <si>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</si>
  <si>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</si>
  <si>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</si>
  <si>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</si>
  <si>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</si>
  <si>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</si>
  <si>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</si>
  <si>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</si>
  <si>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</si>
  <si>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</si>
  <si>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</si>
  <si>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</si>
  <si>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</si>
  <si>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</si>
  <si>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</si>
  <si>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</si>
  <si>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</si>
  <si>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</si>
  <si>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</si>
  <si>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</si>
  <si>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</si>
  <si>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</si>
  <si>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</si>
  <si>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</si>
  <si>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</si>
  <si>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</si>
  <si>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</si>
  <si>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</si>
  <si>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</si>
  <si>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</si>
  <si>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</si>
  <si>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</si>
  <si>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</si>
  <si>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</si>
  <si>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</si>
  <si>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</si>
  <si>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</si>
  <si>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</si>
  <si>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</si>
  <si>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</si>
  <si>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</si>
  <si>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</si>
  <si>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</si>
  <si>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</si>
  <si>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</si>
  <si>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</si>
  <si>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</si>
  <si>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</si>
  <si>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</si>
  <si>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</si>
  <si>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</si>
  <si>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</si>
  <si>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</si>
  <si>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</si>
  <si>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</si>
  <si>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</si>
  <si>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</si>
  <si>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</si>
  <si>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</si>
  <si>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</si>
  <si>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</si>
  <si>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</si>
  <si>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</si>
  <si>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</si>
  <si>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</si>
  <si>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</si>
  <si>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</si>
  <si>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</si>
  <si>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</si>
  <si>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</si>
  <si>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</si>
  <si>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</si>
  <si>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</si>
  <si>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</si>
  <si>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</si>
  <si>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</si>
  <si>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</si>
  <si>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</si>
  <si>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</si>
  <si>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</si>
  <si>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</si>
  <si>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</si>
  <si>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</si>
  <si>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</si>
  <si>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</si>
  <si>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</si>
  <si>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</si>
  <si>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</si>
  <si>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</si>
  <si>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</si>
  <si>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</si>
  <si>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</si>
  <si>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</si>
  <si>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</si>
  <si>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</si>
  <si>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</si>
  <si>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</si>
  <si>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</si>
  <si>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</si>
  <si>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</si>
  <si>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</si>
  <si>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</si>
  <si>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</si>
  <si>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</si>
  <si>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</si>
  <si>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</si>
  <si>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</si>
  <si>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</si>
  <si>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</si>
  <si>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</si>
  <si>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</si>
  <si>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</si>
  <si>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</si>
  <si>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</si>
  <si>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</si>
  <si>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</si>
  <si>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</si>
  <si>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</si>
  <si>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</si>
  <si>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</si>
  <si>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</si>
  <si>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</si>
  <si>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</si>
  <si>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</si>
  <si>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</si>
  <si>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</si>
  <si>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</si>
  <si>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</si>
  <si>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</si>
  <si>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</si>
  <si>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</si>
  <si>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</si>
  <si>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</si>
  <si>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</si>
  <si>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</si>
  <si>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</si>
  <si>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</si>
  <si>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</si>
  <si>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</si>
  <si>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</si>
  <si>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</si>
  <si>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</si>
  <si>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</si>
  <si>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</si>
  <si>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</si>
  <si>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</si>
  <si>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</si>
  <si>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</si>
  <si>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</si>
  <si>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</si>
  <si>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</si>
  <si>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</si>
  <si>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</si>
  <si>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</si>
  <si>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</si>
  <si>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</si>
  <si>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</si>
  <si>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</si>
  <si>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</si>
  <si>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</si>
  <si>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</si>
  <si>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</si>
  <si>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</si>
  <si>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</si>
  <si>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</si>
  <si>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</si>
  <si>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</si>
  <si>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</si>
  <si>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</si>
  <si>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</si>
  <si>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</si>
  <si>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</si>
  <si>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</si>
  <si>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</si>
  <si>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</si>
  <si>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</si>
  <si>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</si>
  <si>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</si>
  <si>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</si>
  <si>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</si>
  <si>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</si>
  <si>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</si>
  <si>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</si>
  <si>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</si>
  <si>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</si>
  <si>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</si>
  <si>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</si>
  <si>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</si>
  <si>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</si>
  <si>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</si>
  <si>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</si>
  <si>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</si>
  <si>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</si>
  <si>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</si>
  <si>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</si>
  <si>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</si>
  <si>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</si>
  <si>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</si>
  <si>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</si>
  <si>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</si>
  <si>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</si>
  <si>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</si>
  <si>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</si>
  <si>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</si>
  <si>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</si>
  <si>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</si>
  <si>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</si>
  <si>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</si>
  <si>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</si>
  <si>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</si>
  <si>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</si>
  <si>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</si>
  <si>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</si>
  <si>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</si>
  <si>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</si>
  <si>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</si>
  <si>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</si>
  <si>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</si>
  <si>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</si>
  <si>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</si>
  <si>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</si>
  <si>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</si>
  <si>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</si>
  <si>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</si>
  <si>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</si>
  <si>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</si>
  <si>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</si>
  <si>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</si>
  <si>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</si>
  <si>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</si>
  <si>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</si>
  <si>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</si>
  <si>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</si>
  <si>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</si>
  <si>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</si>
  <si>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</si>
  <si>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</si>
  <si>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</si>
  <si>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</si>
  <si>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</si>
  <si>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</si>
  <si>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</si>
  <si>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</si>
  <si>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</si>
  <si>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</si>
  <si>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</si>
  <si>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</si>
  <si>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</si>
  <si>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</si>
  <si>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</si>
  <si>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</si>
  <si>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</si>
  <si>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</si>
  <si>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</si>
  <si>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</si>
  <si>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</si>
  <si>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</si>
  <si>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</si>
  <si>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</si>
  <si>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</si>
  <si>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</si>
  <si>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</si>
  <si>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</si>
  <si>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</si>
  <si>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</si>
  <si>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</si>
  <si>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</si>
  <si>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</si>
  <si>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</si>
  <si>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</si>
  <si>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</si>
  <si>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</si>
  <si>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</si>
  <si>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</si>
  <si>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</si>
  <si>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</si>
  <si>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</si>
  <si>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</si>
  <si>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</si>
  <si>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</si>
  <si>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</si>
  <si>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</si>
  <si>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</si>
  <si>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</si>
  <si>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</si>
  <si>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</si>
  <si>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</si>
  <si>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</si>
  <si>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</si>
  <si>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</si>
  <si>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</si>
  <si>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</si>
  <si>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</si>
  <si>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</si>
  <si>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</si>
  <si>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</si>
  <si>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</si>
  <si>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</si>
  <si>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</si>
  <si>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</si>
  <si>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</si>
  <si>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</si>
  <si>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</si>
  <si>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</si>
  <si>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</si>
  <si>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</si>
  <si>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</si>
  <si>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</si>
  <si>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</si>
  <si>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</si>
  <si>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</si>
  <si>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</si>
  <si>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</si>
  <si>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</si>
  <si>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</si>
  <si>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</si>
  <si>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</si>
  <si>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</si>
  <si>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</si>
  <si>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</si>
  <si>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</si>
  <si>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</si>
  <si>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</si>
  <si>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</si>
  <si>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</si>
  <si>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</si>
  <si>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</si>
  <si>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</si>
  <si>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</si>
  <si>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</si>
  <si>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</si>
  <si>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</si>
  <si>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</si>
  <si>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</si>
  <si>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</si>
  <si>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</si>
  <si>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</si>
  <si>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</si>
  <si>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</si>
  <si>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</si>
  <si>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</si>
  <si>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</si>
  <si>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</si>
  <si>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</si>
  <si>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</si>
  <si>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</si>
  <si>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</si>
  <si>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</si>
  <si>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</si>
  <si>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</si>
  <si>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</si>
  <si>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</si>
  <si>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</si>
  <si>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</si>
  <si>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</si>
  <si>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</si>
  <si>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</si>
  <si>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</si>
  <si>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</si>
  <si>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</si>
  <si>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</si>
  <si>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</si>
  <si>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</si>
  <si>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</si>
  <si>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</si>
  <si>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</si>
  <si>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</si>
  <si>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</si>
  <si>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</si>
  <si>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</si>
  <si>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</si>
  <si>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</si>
  <si>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</si>
  <si>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</si>
  <si>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</si>
  <si>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</si>
  <si>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</si>
  <si>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</si>
  <si>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</si>
  <si>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</si>
  <si>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</si>
  <si>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</si>
  <si>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</si>
  <si>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</si>
  <si>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</si>
  <si>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</si>
  <si>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</si>
  <si>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</si>
  <si>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</si>
  <si>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</si>
  <si>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</si>
  <si>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</si>
  <si>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</si>
  <si>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</si>
  <si>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</si>
  <si>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</si>
  <si>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</si>
  <si>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</si>
  <si>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</si>
  <si>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</si>
  <si>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</si>
  <si>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</si>
  <si>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</si>
  <si>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</si>
  <si>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</si>
  <si>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</si>
  <si>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</si>
  <si>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</si>
  <si>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</si>
  <si>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</si>
  <si>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</si>
  <si>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</si>
  <si>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</si>
  <si>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</si>
  <si>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</si>
  <si>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</si>
  <si>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</si>
  <si>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</si>
  <si>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</si>
  <si>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</si>
  <si>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</si>
  <si>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</si>
  <si>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</si>
  <si>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</si>
  <si>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</si>
  <si>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</si>
  <si>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</si>
  <si>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</si>
  <si>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</si>
  <si>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</si>
  <si>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</si>
  <si>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</si>
  <si>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</si>
  <si>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</si>
  <si>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</si>
  <si>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</si>
  <si>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</si>
  <si>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</si>
  <si>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</si>
  <si>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</si>
  <si>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</si>
  <si>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</si>
  <si>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</si>
  <si>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</si>
  <si>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</si>
  <si>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</si>
  <si>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</si>
  <si>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</si>
  <si>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</si>
  <si>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</si>
  <si>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</si>
  <si>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</si>
  <si>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</si>
  <si>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</si>
  <si>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</si>
  <si>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</si>
  <si>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</si>
  <si>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</si>
  <si>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</si>
  <si>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</si>
  <si>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</si>
  <si>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</si>
  <si>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</si>
  <si>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</si>
  <si>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</si>
  <si>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</si>
  <si>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</si>
  <si>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</si>
  <si>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</si>
  <si>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</si>
  <si>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</si>
  <si>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</si>
  <si>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</si>
  <si>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</si>
  <si>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</si>
  <si>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</si>
  <si>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</si>
  <si>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</si>
  <si>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</si>
  <si>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</si>
  <si>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</si>
  <si>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</si>
  <si>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</si>
  <si>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</si>
  <si>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</si>
  <si>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</si>
  <si>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</si>
  <si>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</si>
  <si>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</si>
  <si>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</si>
  <si>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</si>
  <si>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</si>
  <si>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</si>
  <si>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</si>
  <si>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</si>
  <si>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</si>
  <si>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</si>
  <si>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</si>
  <si>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</si>
  <si>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</si>
  <si>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</si>
  <si>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</si>
  <si>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</si>
  <si>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</si>
  <si>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</si>
  <si>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</si>
  <si>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</si>
  <si>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</si>
  <si>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</si>
  <si>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</si>
  <si>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</si>
  <si>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</si>
  <si>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</si>
  <si>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</si>
  <si>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</si>
  <si>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</si>
  <si>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</si>
  <si>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</si>
  <si>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</si>
  <si>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</si>
  <si>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</si>
  <si>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</si>
  <si>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</si>
  <si>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</si>
  <si>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</si>
  <si>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</si>
  <si>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</si>
  <si>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</si>
  <si>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</si>
  <si>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</si>
  <si>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</si>
  <si>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</si>
  <si>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</si>
  <si>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</si>
  <si>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</si>
  <si>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</si>
  <si>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</si>
  <si>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</si>
  <si>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</si>
  <si>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</si>
  <si>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</si>
  <si>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</si>
  <si>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</si>
  <si>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</si>
  <si>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</si>
  <si>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</si>
  <si>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</si>
  <si>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</si>
  <si>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</si>
  <si>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</si>
  <si>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</si>
  <si>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</si>
  <si>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</si>
  <si>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</si>
  <si>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</si>
  <si>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</si>
  <si>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</si>
  <si>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</si>
  <si>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</si>
  <si>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</si>
  <si>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</si>
  <si>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</si>
  <si>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</si>
  <si>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</si>
  <si>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</si>
  <si>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</si>
  <si>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</si>
  <si>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</si>
  <si>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</si>
  <si>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</si>
  <si>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</si>
  <si>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</si>
  <si>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</si>
  <si>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</si>
  <si>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</si>
  <si>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</si>
  <si>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</si>
  <si>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</si>
  <si>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</si>
  <si>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</si>
  <si>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</si>
  <si>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</si>
  <si>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</si>
  <si>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</si>
  <si>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</si>
  <si>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</si>
  <si>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</si>
  <si>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</si>
  <si>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</si>
  <si>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</si>
  <si>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</si>
  <si>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</si>
  <si>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</si>
  <si>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</si>
  <si>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</si>
  <si>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</si>
  <si>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</si>
  <si>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</si>
  <si>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</si>
  <si>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</si>
  <si>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</si>
  <si>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</si>
  <si>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</si>
  <si>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</si>
  <si>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</si>
  <si>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</si>
  <si>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</si>
  <si>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</si>
  <si>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</si>
  <si>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</si>
  <si>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</si>
  <si>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</si>
  <si>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</si>
  <si>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</si>
  <si>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</si>
  <si>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</si>
  <si>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</si>
  <si>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</si>
  <si>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</si>
  <si>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</si>
  <si>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</si>
  <si>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</si>
  <si>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</si>
  <si>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</si>
  <si>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</si>
  <si>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</si>
  <si>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</si>
  <si>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</si>
  <si>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</si>
  <si>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</si>
  <si>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</si>
  <si>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</si>
  <si>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</si>
  <si>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</si>
  <si>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</si>
  <si>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</si>
  <si>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</si>
  <si>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</si>
  <si>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</si>
  <si>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</si>
  <si>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</si>
  <si>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</si>
  <si>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</si>
  <si>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</si>
  <si>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</si>
  <si>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</si>
  <si>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</si>
  <si>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</si>
  <si>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</si>
  <si>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</si>
  <si>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</si>
  <si>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</si>
  <si>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</si>
  <si>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</si>
  <si>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</si>
  <si>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</si>
  <si>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</si>
  <si>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</si>
  <si>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</si>
  <si>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</si>
  <si>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</si>
  <si>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</si>
  <si>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</si>
  <si>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</si>
  <si>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</si>
  <si>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</si>
  <si>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</si>
  <si>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</si>
  <si>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</si>
  <si>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</si>
  <si>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</si>
  <si>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</si>
  <si>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</si>
  <si>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</si>
  <si>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</si>
  <si>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</si>
  <si>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</si>
  <si>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</si>
  <si>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</si>
  <si>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</si>
  <si>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</si>
  <si>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</si>
  <si>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</si>
  <si>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</si>
  <si>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</si>
  <si>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</si>
  <si>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</si>
  <si>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</si>
  <si>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</si>
  <si>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</si>
  <si>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</si>
  <si>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</si>
  <si>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</si>
  <si>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</si>
  <si>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</si>
  <si>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</si>
  <si>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</si>
  <si>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</si>
  <si>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</si>
  <si>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</si>
  <si>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</si>
  <si>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</si>
  <si>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</si>
  <si>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</si>
  <si>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</si>
  <si>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</si>
  <si>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</si>
  <si>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</si>
  <si>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</si>
  <si>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</si>
  <si>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</si>
  <si>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</si>
  <si>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</si>
  <si>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</si>
  <si>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</si>
  <si>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</si>
  <si>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</si>
  <si>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</si>
  <si>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</si>
  <si>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</si>
  <si>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</si>
  <si>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</si>
  <si>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</si>
  <si>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</si>
  <si>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</si>
  <si>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</si>
  <si>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</si>
  <si>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</si>
  <si>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</si>
  <si>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</si>
  <si>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</si>
  <si>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</si>
  <si>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</si>
  <si>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</si>
  <si>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</si>
  <si>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</si>
  <si>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</si>
  <si>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</si>
  <si>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</si>
  <si>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</si>
  <si>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</si>
  <si>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</si>
  <si>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</si>
  <si>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</si>
  <si>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</si>
  <si>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</si>
  <si>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</si>
  <si>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</si>
  <si>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</si>
  <si>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</si>
  <si>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</si>
  <si>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</si>
  <si>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</si>
  <si>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</si>
  <si>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</si>
  <si>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</si>
  <si>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</si>
  <si>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</si>
  <si>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</si>
  <si>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</si>
  <si>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</si>
  <si>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</si>
  <si>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</si>
  <si>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</si>
  <si>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</si>
  <si>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</si>
  <si>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</si>
  <si>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</si>
  <si>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</si>
  <si>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</si>
  <si>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</si>
  <si>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</si>
  <si>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</si>
  <si>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</si>
  <si>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</si>
  <si>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</si>
  <si>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</si>
  <si>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</si>
  <si>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</si>
  <si>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</si>
  <si>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</si>
  <si>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</si>
  <si>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</si>
  <si>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</si>
  <si>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</si>
  <si>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</si>
  <si>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</si>
  <si>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</si>
  <si>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</si>
  <si>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</si>
  <si>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</si>
  <si>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</si>
  <si>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</si>
  <si>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</si>
  <si>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</si>
  <si>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</si>
  <si>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</si>
  <si>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</si>
  <si>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</si>
  <si>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</si>
  <si>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</si>
  <si>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</si>
  <si>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</si>
  <si>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</si>
  <si>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</si>
  <si>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</si>
  <si>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</si>
  <si>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</si>
  <si>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</si>
  <si>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</si>
  <si>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</si>
  <si>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</si>
  <si>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</si>
  <si>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</si>
  <si>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</si>
  <si>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</si>
  <si>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</si>
  <si>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</si>
  <si>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</si>
  <si>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</si>
  <si>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</si>
  <si>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</si>
  <si>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</si>
  <si>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</si>
  <si>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</si>
  <si>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</si>
  <si>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</si>
  <si>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</si>
  <si>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</si>
  <si>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</si>
  <si>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</si>
  <si>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</si>
  <si>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</si>
  <si>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</si>
  <si>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</si>
  <si>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</si>
  <si>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</si>
  <si>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</si>
  <si>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</si>
  <si>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</si>
  <si>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</si>
  <si>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</si>
  <si>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</si>
  <si>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</si>
  <si>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</si>
  <si>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</si>
  <si>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</si>
  <si>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</si>
  <si>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</si>
  <si>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</si>
  <si>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</si>
  <si>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</si>
  <si>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</si>
  <si>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</si>
  <si>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</si>
  <si>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</si>
  <si>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</si>
  <si>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</si>
  <si>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</si>
  <si>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</si>
  <si>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</si>
  <si>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</si>
  <si>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</si>
  <si>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</si>
  <si>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</si>
  <si>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</si>
  <si>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</si>
  <si>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</si>
  <si>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</si>
  <si>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</si>
  <si>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</si>
  <si>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</si>
  <si>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</si>
  <si>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</si>
  <si>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</si>
  <si>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</si>
  <si>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</si>
  <si>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</si>
  <si>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</si>
  <si>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</si>
  <si>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</si>
  <si>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</si>
  <si>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</si>
  <si>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</si>
  <si>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</si>
  <si>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</si>
  <si>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</si>
  <si>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</si>
  <si>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</si>
  <si>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</si>
  <si>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</si>
  <si>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</si>
  <si>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</si>
  <si>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</si>
  <si>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</si>
  <si>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</si>
  <si>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</si>
  <si>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</si>
  <si>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</si>
  <si>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</si>
  <si>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</si>
  <si>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</si>
  <si>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</si>
  <si>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</si>
  <si>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</si>
  <si>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</si>
  <si>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</si>
  <si>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</si>
  <si>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</si>
  <si>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</si>
  <si>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</si>
  <si>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</si>
  <si>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</si>
  <si>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</si>
  <si>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</si>
  <si>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</si>
  <si>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</si>
  <si>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</si>
  <si>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</si>
  <si>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</si>
  <si>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</si>
  <si>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</si>
  <si>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</si>
  <si>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</si>
  <si>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</si>
  <si>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</si>
  <si>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</si>
  <si>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</si>
  <si>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</si>
  <si>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</si>
  <si>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</si>
  <si>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</si>
  <si>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</si>
  <si>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</si>
  <si>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</si>
  <si>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</si>
  <si>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</si>
  <si>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</si>
  <si>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</si>
  <si>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</si>
  <si>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</si>
  <si>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</si>
  <si>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</si>
  <si>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</si>
  <si>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</si>
  <si>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</si>
  <si>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</si>
  <si>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</si>
  <si>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</si>
  <si>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</si>
  <si>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</si>
  <si>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</si>
  <si>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</si>
  <si>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</si>
  <si>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</si>
  <si>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</si>
  <si>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</si>
  <si>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</si>
  <si>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</si>
  <si>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</si>
  <si>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</si>
  <si>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</si>
  <si>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</si>
  <si>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</si>
  <si>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</si>
  <si>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</si>
  <si>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</si>
  <si>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</si>
  <si>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</si>
  <si>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</si>
  <si>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</si>
  <si>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</si>
  <si>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</si>
  <si>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</si>
  <si>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</si>
  <si>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</si>
  <si>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</si>
  <si>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</si>
  <si>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</si>
  <si>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</si>
  <si>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</si>
  <si>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</si>
  <si>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</si>
  <si>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</si>
  <si>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</si>
  <si>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</si>
  <si>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</si>
  <si>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</si>
  <si>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</si>
  <si>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</si>
  <si>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</si>
  <si>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</si>
  <si>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</si>
  <si>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</si>
  <si>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</si>
  <si>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</si>
  <si>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</si>
  <si>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</si>
  <si>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</si>
  <si>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</si>
  <si>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</si>
  <si>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</si>
  <si>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</si>
  <si>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</si>
  <si>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</si>
  <si>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</si>
  <si>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</si>
  <si>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</si>
  <si>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</si>
  <si>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</si>
  <si>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</si>
  <si>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</si>
  <si>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</si>
  <si>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</si>
  <si>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</si>
  <si>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</si>
  <si>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</si>
  <si>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</si>
  <si>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</si>
  <si>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</si>
  <si>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</si>
  <si>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</si>
  <si>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</si>
  <si>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</si>
  <si>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</si>
  <si>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</si>
  <si>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</si>
  <si>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</si>
  <si>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</si>
  <si>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</si>
  <si>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</si>
  <si>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</si>
  <si>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</si>
  <si>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</si>
  <si>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</si>
  <si>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</si>
  <si>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</si>
  <si>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</si>
  <si>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</si>
  <si>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</si>
  <si>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</si>
  <si>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</si>
  <si>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</si>
  <si>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</si>
  <si>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</si>
  <si>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</si>
  <si>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</si>
  <si>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</si>
  <si>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</si>
  <si>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</si>
  <si>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</si>
  <si>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</si>
  <si>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</si>
  <si>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</si>
  <si>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</si>
  <si>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</si>
  <si>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</si>
  <si>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</si>
  <si>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</si>
  <si>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</si>
  <si>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</si>
  <si>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</si>
  <si>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</si>
  <si>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</si>
  <si>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</si>
  <si>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</si>
  <si>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</si>
  <si>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</si>
  <si>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</si>
  <si>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</si>
  <si>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</si>
  <si>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</si>
  <si>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</si>
  <si>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</si>
  <si>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</si>
  <si>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</si>
  <si>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</si>
  <si>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</si>
  <si>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</si>
  <si>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</si>
  <si>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</si>
  <si>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</si>
  <si>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</si>
  <si>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</si>
  <si>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</si>
  <si>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</si>
  <si>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</si>
  <si>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</si>
  <si>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</si>
  <si>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</si>
  <si>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</si>
  <si>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</si>
  <si>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</si>
  <si>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</si>
  <si>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</si>
  <si>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</si>
  <si>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</si>
  <si>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</si>
  <si>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</si>
  <si>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</si>
  <si>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</si>
  <si>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</si>
  <si>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</si>
  <si>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</si>
  <si>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</si>
  <si>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</si>
  <si>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</si>
  <si>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</si>
  <si>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</si>
  <si>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</si>
  <si>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</si>
  <si>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</si>
  <si>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</si>
  <si>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</si>
  <si>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</si>
  <si>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</si>
  <si>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</si>
  <si>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</si>
  <si>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</si>
  <si>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</si>
  <si>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</si>
  <si>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</si>
  <si>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</si>
  <si>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</si>
  <si>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</si>
  <si>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</si>
  <si>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</si>
  <si>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</si>
  <si>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</si>
  <si>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</si>
  <si>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</si>
  <si>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</si>
  <si>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</si>
  <si>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</si>
  <si>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</si>
  <si>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</si>
  <si>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</si>
  <si>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</si>
  <si>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</si>
  <si>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</si>
  <si>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</si>
  <si>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</si>
  <si>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</si>
  <si>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</si>
  <si>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</si>
  <si>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</si>
  <si>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</si>
  <si>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</si>
  <si>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</si>
  <si>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</si>
  <si>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</si>
  <si>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</si>
  <si>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</si>
  <si>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</si>
  <si>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</si>
  <si>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</si>
  <si>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</si>
  <si>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</si>
  <si>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</si>
  <si>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</si>
  <si>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</si>
  <si>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</si>
  <si>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</si>
  <si>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</si>
  <si>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</si>
  <si>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</si>
  <si>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</si>
  <si>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</si>
  <si>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</si>
  <si>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</si>
  <si>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</si>
  <si>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</si>
  <si>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</si>
  <si>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</si>
  <si>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</si>
  <si>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</si>
  <si>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</si>
  <si>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</si>
  <si>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</si>
  <si>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</si>
  <si>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</si>
  <si>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</si>
  <si>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</si>
  <si>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</si>
  <si>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</si>
  <si>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</si>
  <si>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</si>
  <si>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</si>
  <si>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</si>
  <si>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</si>
  <si>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</si>
  <si>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</si>
  <si>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</si>
  <si>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</si>
  <si>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</si>
  <si>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</si>
  <si>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</si>
  <si>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</si>
  <si>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</si>
  <si>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</si>
  <si>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</si>
  <si>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</si>
  <si>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</si>
  <si>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</si>
  <si>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</si>
  <si>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</si>
  <si>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</si>
  <si>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</si>
  <si>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</si>
  <si>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</si>
  <si>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</si>
  <si>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</si>
  <si>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</si>
  <si>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</si>
  <si>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</si>
  <si>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</si>
  <si>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</si>
  <si>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</si>
  <si>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</si>
  <si>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</si>
  <si>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</si>
  <si>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</si>
  <si>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</si>
  <si>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</si>
  <si>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</si>
  <si>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</si>
  <si>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</si>
  <si>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</si>
  <si>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</si>
  <si>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</si>
  <si>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</si>
  <si>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</si>
  <si>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</si>
  <si>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</si>
  <si>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</si>
  <si>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</si>
  <si>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</si>
  <si>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</si>
  <si>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</si>
  <si>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</si>
  <si>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</si>
  <si>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</si>
  <si>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</si>
  <si>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</si>
  <si>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</si>
  <si>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</si>
  <si>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</si>
  <si>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</si>
  <si>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</si>
  <si>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</si>
  <si>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</si>
  <si>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</si>
  <si>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</si>
  <si>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</si>
  <si>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</si>
  <si>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</si>
  <si>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</si>
  <si>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</si>
  <si>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</si>
  <si>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</si>
  <si>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</si>
  <si>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</si>
  <si>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</si>
  <si>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</si>
  <si>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</si>
  <si>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</si>
  <si>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</si>
  <si>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</si>
  <si>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</si>
  <si>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</si>
  <si>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</si>
  <si>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</si>
  <si>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</si>
  <si>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</si>
  <si>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</si>
  <si>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</si>
  <si>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</si>
  <si>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</si>
  <si>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</si>
  <si>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</si>
  <si>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</si>
  <si>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</si>
  <si>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</si>
  <si>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</si>
  <si>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</si>
  <si>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</si>
  <si>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</si>
  <si>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</si>
  <si>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</si>
  <si>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</si>
  <si>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</si>
  <si>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</si>
  <si>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</si>
  <si>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</si>
  <si>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</si>
  <si>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</si>
  <si>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</si>
  <si>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</si>
  <si>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</si>
  <si>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</si>
  <si>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</si>
  <si>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</si>
  <si>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</si>
  <si>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</si>
  <si>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</si>
  <si>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</si>
  <si>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</si>
  <si>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</si>
  <si>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</si>
  <si>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</si>
  <si>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</si>
  <si>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</si>
  <si>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</si>
  <si>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</si>
  <si>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</si>
  <si>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</si>
  <si>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</si>
  <si>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</si>
  <si>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</si>
  <si>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</si>
  <si>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</si>
  <si>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</si>
  <si>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</si>
  <si>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</si>
  <si>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</si>
  <si>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</si>
  <si>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</si>
  <si>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</si>
  <si>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</si>
  <si>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</si>
  <si>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</si>
  <si>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</si>
  <si>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</si>
  <si>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</si>
  <si>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</si>
  <si>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</si>
  <si>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</si>
  <si>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</si>
  <si>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</si>
  <si>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</si>
  <si>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</si>
  <si>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</si>
  <si>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</si>
  <si>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</si>
  <si>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</si>
  <si>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</si>
  <si>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</si>
  <si>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</si>
  <si>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</si>
  <si>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</si>
  <si>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</si>
  <si>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</si>
  <si>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</si>
  <si>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</si>
  <si>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</si>
  <si>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</si>
  <si>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</si>
  <si>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</si>
  <si>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</si>
  <si>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</si>
  <si>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</si>
  <si>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</si>
  <si>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</si>
  <si>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</si>
  <si>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</si>
  <si>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</si>
  <si>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</si>
  <si>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</si>
  <si>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</si>
  <si>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</si>
  <si>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</si>
  <si>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</si>
  <si>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</si>
  <si>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</si>
  <si>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</si>
  <si>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</si>
  <si>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</si>
  <si>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</si>
  <si>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</si>
  <si>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</si>
  <si>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</si>
  <si>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</si>
  <si>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</si>
  <si>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</si>
  <si>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</si>
  <si>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</si>
  <si>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</si>
  <si>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</si>
  <si>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</si>
  <si>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</si>
  <si>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</si>
  <si>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</si>
  <si>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</si>
  <si>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</si>
  <si>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</si>
  <si>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</si>
  <si>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</si>
  <si>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</si>
  <si>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</si>
  <si>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</si>
  <si>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</si>
  <si>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</si>
  <si>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</si>
  <si>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</si>
  <si>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</si>
  <si>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</si>
  <si>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</si>
  <si>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</si>
  <si>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</si>
  <si>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</si>
  <si>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</si>
  <si>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</si>
  <si>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</si>
  <si>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</si>
  <si>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</si>
  <si>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</si>
  <si>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</si>
  <si>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</si>
  <si>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</si>
  <si>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</si>
  <si>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</si>
  <si>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</si>
  <si>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</si>
  <si>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</si>
  <si>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</si>
  <si>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</si>
  <si>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</si>
  <si>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</si>
  <si>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</si>
  <si>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</si>
  <si>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</si>
  <si>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</si>
  <si>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</si>
  <si>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</si>
  <si>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</si>
  <si>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</si>
  <si>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</si>
  <si>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</si>
  <si>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</si>
  <si>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</si>
  <si>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</si>
  <si>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</si>
  <si>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</si>
  <si>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</si>
  <si>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</si>
  <si>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</si>
  <si>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</si>
  <si>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</si>
  <si>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</si>
  <si>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</si>
  <si>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</si>
  <si>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</si>
  <si>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</si>
  <si>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</si>
  <si>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</si>
  <si>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</si>
  <si>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</si>
  <si>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</si>
  <si>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</si>
  <si>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</si>
  <si>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</si>
  <si>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</si>
  <si>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</si>
  <si>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</si>
  <si>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</si>
  <si>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</si>
  <si>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</si>
  <si>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</si>
  <si>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</si>
  <si>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</si>
  <si>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</si>
  <si>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</si>
  <si>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</si>
  <si>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</si>
  <si>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</si>
  <si>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</si>
  <si>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</si>
  <si>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</si>
  <si>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</si>
  <si>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</si>
  <si>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</si>
  <si>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</si>
  <si>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</si>
  <si>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</si>
  <si>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</si>
  <si>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</si>
  <si>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</si>
  <si>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</si>
  <si>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</si>
  <si>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</si>
  <si>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</si>
  <si>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</si>
  <si>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</si>
  <si>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</si>
  <si>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</si>
  <si>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</si>
  <si>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</si>
  <si>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</si>
  <si>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</si>
  <si>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</si>
  <si>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</si>
  <si>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</si>
  <si>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</si>
  <si>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</si>
  <si>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</si>
  <si>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</si>
  <si>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</si>
  <si>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</si>
  <si>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</si>
  <si>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</si>
  <si>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</si>
  <si>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</si>
  <si>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</si>
  <si>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</si>
  <si>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</si>
  <si>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</si>
  <si>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</si>
  <si>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</si>
  <si>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</si>
  <si>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</si>
  <si>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</si>
  <si>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</si>
  <si>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</si>
  <si>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</si>
  <si>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</si>
  <si>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</si>
  <si>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</si>
  <si>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</si>
  <si>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</si>
  <si>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</si>
  <si>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</si>
  <si>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</si>
  <si>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</si>
  <si>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</si>
  <si>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</si>
  <si>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</si>
  <si>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</si>
  <si>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</si>
  <si>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</si>
  <si>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</si>
  <si>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</si>
  <si>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</si>
  <si>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</si>
  <si>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</si>
  <si>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</si>
  <si>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</si>
  <si>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</si>
  <si>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</si>
  <si>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</si>
  <si>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</si>
  <si>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</si>
  <si>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</si>
  <si>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</si>
  <si>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</si>
  <si>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</si>
  <si>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</si>
  <si>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</si>
  <si>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</si>
  <si>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</si>
  <si>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</si>
  <si>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</si>
  <si>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</si>
  <si>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</si>
  <si>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</si>
  <si>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</si>
  <si>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</si>
  <si>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</si>
  <si>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</si>
  <si>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</si>
  <si>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</si>
  <si>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</si>
  <si>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</si>
  <si>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</si>
  <si>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</si>
  <si>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</si>
  <si>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</si>
  <si>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</si>
  <si>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</si>
  <si>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</si>
  <si>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</si>
  <si>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</si>
  <si>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</si>
  <si>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</si>
  <si>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</si>
  <si>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</si>
  <si>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</si>
  <si>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</si>
  <si>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</si>
  <si>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</si>
  <si>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</si>
  <si>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</si>
  <si>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</si>
  <si>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</si>
  <si>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</si>
  <si>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</si>
  <si>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</si>
  <si>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</si>
  <si>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</si>
  <si>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</si>
  <si>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</si>
  <si>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</si>
  <si>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</si>
  <si>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</si>
  <si>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</si>
  <si>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</si>
  <si>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</si>
  <si>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</si>
  <si>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</si>
  <si>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</si>
  <si>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</si>
  <si>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</si>
  <si>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</si>
  <si>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</si>
  <si>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</si>
  <si>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</si>
  <si>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</si>
  <si>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</si>
  <si>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</si>
  <si>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</si>
  <si>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</si>
  <si>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</si>
  <si>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</si>
  <si>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</si>
  <si>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</si>
  <si>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</si>
  <si>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</si>
  <si>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</si>
  <si>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</si>
  <si>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</si>
  <si>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</si>
  <si>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</si>
  <si>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</si>
  <si>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</si>
  <si>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</si>
  <si>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</si>
  <si>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</si>
  <si>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</si>
  <si>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</si>
  <si>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</si>
  <si>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</si>
  <si>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</si>
  <si>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</si>
  <si>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</si>
  <si>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</si>
  <si>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</si>
  <si>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</si>
  <si>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</si>
  <si>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</si>
  <si>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</si>
  <si>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</si>
  <si>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</si>
  <si>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</si>
  <si>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</si>
  <si>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</si>
  <si>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</si>
  <si>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</si>
  <si>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</si>
  <si>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</si>
  <si>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</si>
  <si>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</si>
  <si>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</si>
  <si>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</si>
  <si>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</si>
  <si>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</si>
  <si>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</si>
  <si>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</si>
  <si>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</si>
  <si>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</si>
  <si>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</si>
  <si>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</si>
  <si>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</si>
  <si>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</si>
  <si>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</si>
  <si>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</si>
  <si>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</si>
  <si>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</si>
  <si>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</si>
  <si>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</si>
  <si>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</si>
  <si>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</si>
  <si>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</si>
  <si>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</si>
  <si>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</si>
  <si>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</si>
  <si>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</si>
  <si>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</si>
  <si>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</si>
  <si>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</si>
  <si>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</si>
  <si>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</si>
  <si>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</si>
  <si>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</si>
  <si>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</si>
  <si>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</si>
  <si>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</si>
  <si>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</si>
  <si>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</si>
  <si>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</si>
  <si>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</si>
  <si>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</si>
  <si>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</si>
  <si>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</si>
  <si>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</si>
  <si>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</si>
  <si>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</si>
  <si>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</si>
  <si>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</si>
  <si>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</si>
  <si>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</si>
  <si>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</si>
  <si>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</si>
  <si>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</si>
  <si>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</si>
  <si>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</si>
  <si>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</si>
  <si>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</si>
  <si>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</si>
  <si>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</si>
  <si>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</si>
  <si>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</si>
  <si>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</si>
  <si>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</si>
  <si>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</si>
  <si>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</si>
  <si>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</si>
  <si>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</si>
  <si>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</si>
  <si>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</si>
  <si>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</si>
  <si>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</si>
  <si>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</si>
  <si>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</si>
  <si>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</si>
  <si>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</si>
  <si>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</si>
  <si>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</si>
  <si>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</si>
  <si>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</si>
  <si>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</si>
  <si>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</si>
  <si>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</si>
  <si>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</si>
  <si>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</si>
  <si>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</si>
  <si>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</si>
  <si>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</si>
  <si>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</si>
  <si>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</si>
  <si>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</si>
  <si>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</si>
  <si>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</si>
  <si>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</si>
  <si>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</si>
  <si>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</si>
  <si>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</si>
  <si>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</si>
  <si>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</si>
  <si>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</si>
  <si>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</si>
  <si>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</si>
  <si>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</si>
  <si>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</si>
  <si>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</si>
  <si>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</si>
  <si>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</si>
  <si>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</si>
  <si>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</si>
  <si>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</si>
  <si>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</si>
  <si>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</si>
  <si>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</si>
  <si>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</si>
  <si>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</si>
  <si>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</si>
  <si>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</si>
  <si>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</si>
  <si>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</si>
  <si>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</si>
  <si>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</si>
  <si>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</si>
  <si>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</si>
  <si>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</si>
  <si>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</si>
  <si>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</si>
  <si>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</si>
  <si>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</si>
  <si>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</si>
  <si>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</si>
  <si>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</si>
  <si>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</si>
  <si>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</si>
  <si>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</si>
  <si>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</si>
  <si>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</si>
  <si>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</si>
  <si>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</si>
  <si>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</si>
  <si>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</si>
  <si>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</si>
  <si>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</si>
  <si>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</si>
  <si>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</si>
  <si>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</si>
  <si>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</si>
  <si>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</si>
  <si>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</si>
  <si>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</si>
  <si>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</si>
  <si>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</si>
  <si>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</si>
  <si>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</si>
  <si>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</si>
  <si>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</si>
  <si>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</si>
  <si>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</si>
  <si>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</si>
  <si>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</si>
  <si>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</si>
  <si>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</si>
  <si>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</si>
  <si>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</si>
  <si>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</si>
  <si>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</si>
  <si>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</si>
  <si>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</si>
  <si>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</si>
  <si>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</si>
  <si>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</si>
  <si>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</si>
  <si>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</si>
  <si>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</si>
  <si>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</si>
  <si>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</si>
  <si>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</si>
  <si>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</si>
  <si>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</si>
  <si>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</si>
  <si>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</si>
  <si>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</si>
  <si>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</si>
  <si>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</si>
  <si>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</si>
  <si>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</si>
  <si>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</si>
  <si>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</si>
  <si>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</si>
  <si>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</si>
  <si>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</si>
  <si>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</si>
  <si>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</si>
  <si>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</si>
  <si>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</si>
  <si>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</si>
  <si>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</si>
  <si>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</si>
  <si>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</si>
  <si>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</si>
  <si>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</si>
  <si>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</si>
  <si>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</si>
  <si>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</si>
  <si>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</si>
  <si>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</si>
  <si>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</si>
  <si>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</si>
  <si>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</si>
  <si>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</si>
  <si>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</si>
  <si>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</si>
  <si>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</si>
  <si>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</si>
  <si>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</si>
  <si>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</si>
  <si>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</si>
  <si>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</si>
  <si>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</si>
  <si>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</si>
  <si>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</si>
  <si>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</si>
  <si>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</si>
  <si>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</si>
  <si>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</si>
  <si>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</si>
  <si>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</si>
  <si>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</si>
  <si>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</si>
  <si>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</si>
  <si>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</si>
  <si>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</si>
  <si>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</si>
  <si>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</si>
  <si>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</si>
  <si>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</si>
  <si>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</si>
  <si>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</si>
  <si>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</si>
  <si>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</si>
  <si>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</si>
  <si>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</si>
  <si>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</si>
  <si>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</si>
  <si>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</si>
  <si>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</si>
  <si>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</si>
  <si>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</si>
  <si>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</si>
  <si>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</si>
  <si>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</si>
  <si>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</si>
  <si>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</si>
  <si>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</si>
  <si>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</si>
  <si>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</si>
  <si>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</si>
  <si>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</si>
  <si>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</si>
  <si>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</si>
  <si>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</si>
  <si>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</si>
  <si>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</si>
  <si>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</si>
  <si>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</si>
  <si>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</si>
  <si>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</si>
  <si>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</si>
  <si>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</si>
  <si>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</si>
  <si>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</si>
  <si>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</si>
  <si>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</si>
  <si>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</si>
  <si>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</si>
  <si>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</si>
  <si>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</si>
  <si>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</si>
  <si>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</si>
  <si>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</si>
  <si>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</si>
  <si>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</si>
  <si>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</si>
  <si>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</si>
  <si>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</si>
  <si>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</si>
  <si>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</si>
  <si>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</si>
  <si>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</si>
  <si>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</si>
  <si>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</si>
  <si>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</si>
  <si>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</si>
  <si>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</si>
  <si>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</si>
  <si>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</si>
  <si>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</si>
  <si>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</si>
  <si>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</si>
  <si>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</si>
  <si>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</si>
  <si>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</si>
  <si>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</si>
  <si>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</si>
  <si>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</si>
  <si>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</si>
  <si>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</si>
  <si>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</si>
  <si>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</si>
  <si>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</si>
  <si>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</si>
  <si>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</si>
  <si>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</si>
  <si>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</si>
  <si>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</si>
  <si>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</si>
  <si>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</si>
  <si>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</si>
  <si>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</si>
  <si>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</si>
  <si>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</si>
  <si>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</si>
  <si>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</si>
  <si>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</si>
  <si>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</si>
  <si>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</si>
  <si>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</si>
  <si>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</si>
  <si>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</si>
  <si>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</si>
  <si>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</si>
  <si>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</si>
  <si>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</si>
  <si>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</si>
  <si>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</si>
  <si>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</si>
  <si>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</si>
  <si>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</si>
  <si>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</si>
  <si>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</si>
  <si>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</si>
  <si>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</si>
  <si>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</si>
  <si>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</si>
  <si>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</si>
  <si>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</si>
  <si>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</si>
  <si>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</si>
  <si>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</si>
  <si>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</si>
  <si>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</si>
  <si>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</si>
  <si>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</si>
  <si>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</si>
  <si>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</si>
  <si>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</si>
  <si>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</si>
  <si>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</si>
  <si>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</si>
  <si>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</si>
  <si>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</si>
  <si>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</si>
  <si>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</si>
  <si>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</si>
  <si>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</si>
  <si>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</si>
  <si>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</si>
  <si>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</si>
  <si>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</si>
  <si>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</si>
  <si>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</si>
  <si>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</si>
  <si>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</si>
  <si>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</si>
  <si>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</si>
  <si>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</si>
  <si>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</si>
  <si>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</si>
  <si>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</si>
  <si>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</si>
  <si>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</si>
  <si>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</si>
  <si>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</si>
  <si>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</si>
  <si>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</si>
  <si>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</si>
  <si>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</si>
  <si>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</si>
  <si>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</si>
  <si>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</si>
  <si>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</si>
  <si>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</si>
  <si>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</si>
  <si>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</si>
  <si>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</si>
  <si>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</si>
  <si>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</si>
  <si>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</si>
  <si>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</si>
  <si>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</si>
  <si>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</si>
  <si>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</si>
  <si>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</si>
  <si>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</si>
  <si>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</si>
  <si>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</si>
  <si>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</si>
  <si>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</si>
  <si>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</si>
  <si>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</si>
  <si>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</si>
  <si>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</si>
  <si>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</si>
  <si>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</si>
  <si>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</si>
  <si>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</si>
  <si>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</si>
  <si>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</si>
  <si>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</si>
  <si>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</si>
  <si>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</si>
  <si>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</si>
  <si>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</si>
  <si>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</si>
  <si>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</si>
  <si>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</si>
  <si>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</si>
  <si>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</si>
  <si>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</si>
  <si>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</si>
  <si>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</si>
  <si>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</si>
  <si>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</si>
  <si>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</si>
  <si>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</si>
  <si>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</si>
  <si>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</si>
  <si>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</si>
  <si>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</si>
  <si>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</si>
  <si>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</si>
  <si>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</si>
  <si>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</si>
  <si>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</si>
  <si>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</si>
  <si>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</si>
  <si>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</si>
  <si>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</si>
  <si>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</si>
  <si>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</si>
  <si>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</si>
  <si>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</si>
  <si>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</si>
  <si>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</si>
  <si>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</si>
  <si>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</si>
  <si>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</si>
  <si>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</si>
  <si>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</si>
  <si>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</si>
  <si>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</si>
  <si>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</si>
  <si>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</si>
  <si>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</si>
  <si>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</si>
  <si>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</si>
  <si>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</si>
  <si>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</si>
  <si>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</si>
  <si>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</si>
  <si>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</si>
  <si>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</si>
  <si>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</si>
  <si>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</si>
  <si>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</si>
  <si>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</si>
  <si>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</si>
  <si>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</si>
  <si>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</si>
  <si>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</si>
  <si>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</si>
  <si>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</si>
  <si>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</si>
  <si>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</si>
  <si>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</si>
  <si>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</si>
  <si>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</si>
  <si>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</si>
  <si>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</si>
  <si>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</si>
  <si>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</si>
  <si>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</si>
  <si>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</si>
  <si>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</si>
  <si>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</si>
  <si>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</si>
  <si>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</si>
  <si>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</si>
  <si>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</si>
  <si>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</si>
  <si>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</si>
  <si>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</si>
  <si>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</si>
  <si>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</si>
  <si>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</si>
  <si>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</si>
  <si>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</si>
  <si>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</si>
  <si>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</si>
  <si>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</si>
  <si>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</si>
  <si>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</si>
  <si>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</si>
  <si>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</si>
  <si>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</si>
  <si>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</si>
  <si>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</si>
  <si>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</si>
  <si>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</si>
  <si>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</si>
  <si>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</si>
  <si>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</si>
  <si>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</si>
  <si>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</si>
  <si>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</si>
  <si>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</si>
  <si>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</si>
  <si>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</si>
  <si>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</si>
  <si>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</si>
  <si>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</si>
  <si>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</si>
  <si>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</si>
  <si>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</si>
  <si>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</si>
  <si>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</si>
  <si>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</si>
  <si>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</si>
  <si>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</si>
  <si>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</si>
  <si>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</si>
  <si>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</si>
  <si>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</si>
  <si>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</si>
  <si>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</si>
  <si>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</si>
  <si>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</si>
  <si>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</si>
  <si>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</si>
  <si>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</si>
  <si>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</si>
  <si>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</si>
  <si>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</si>
  <si>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</si>
  <si>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</si>
  <si>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</si>
  <si>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</si>
  <si>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</si>
  <si>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</si>
  <si>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</si>
  <si>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</si>
  <si>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</si>
  <si>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</si>
  <si>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</si>
  <si>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</si>
  <si>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</si>
  <si>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</si>
  <si>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</si>
  <si>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</si>
  <si>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</si>
  <si>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</si>
  <si>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</si>
  <si>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</si>
  <si>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</si>
  <si>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</si>
  <si>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</si>
  <si>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</si>
  <si>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</si>
  <si>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</si>
  <si>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</si>
  <si>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</si>
  <si>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</si>
  <si>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</si>
  <si>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</si>
  <si>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</si>
  <si>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</si>
  <si>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</si>
  <si>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</si>
  <si>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</si>
  <si>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</si>
  <si>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</si>
  <si>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</si>
  <si>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</si>
  <si>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</si>
  <si>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</si>
  <si>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</si>
  <si>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</si>
  <si>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</si>
  <si>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</si>
  <si>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</si>
  <si>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</si>
  <si>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</si>
  <si>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</si>
  <si>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</si>
  <si>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</si>
  <si>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</si>
  <si>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</si>
  <si>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</si>
  <si>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</si>
  <si>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</si>
  <si>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</si>
  <si>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</si>
  <si>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</si>
  <si>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</si>
  <si>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</si>
  <si>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</si>
  <si>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</si>
  <si>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</si>
  <si>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</si>
  <si>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</si>
  <si>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</si>
  <si>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</si>
  <si>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</si>
  <si>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</si>
  <si>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</si>
  <si>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</si>
  <si>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</si>
  <si>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</si>
  <si>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</si>
  <si>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</si>
  <si>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</si>
  <si>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</si>
  <si>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</si>
  <si>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</si>
  <si>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</si>
  <si>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</si>
  <si>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</si>
  <si>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</si>
  <si>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</si>
  <si>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</si>
  <si>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</si>
  <si>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</si>
  <si>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</si>
  <si>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</si>
  <si>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</si>
  <si>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</si>
  <si>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</si>
  <si>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</si>
  <si>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</si>
  <si>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</si>
  <si>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</si>
  <si>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</si>
  <si>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</si>
  <si>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</si>
  <si>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</si>
  <si>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</si>
  <si>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</si>
  <si>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</si>
  <si>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</si>
  <si>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</si>
  <si>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</si>
  <si>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</si>
  <si>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</si>
  <si>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</si>
  <si>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</si>
  <si>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</si>
  <si>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</si>
  <si>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</si>
  <si>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</si>
  <si>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</si>
  <si>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</si>
  <si>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</si>
  <si>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</si>
  <si>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</si>
  <si>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</si>
  <si>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</si>
  <si>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</si>
  <si>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</si>
  <si>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</si>
  <si>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</si>
  <si>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</si>
  <si>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</si>
  <si>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</si>
  <si>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</si>
  <si>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</si>
  <si>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</si>
  <si>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</si>
  <si>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</si>
  <si>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</si>
  <si>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</si>
  <si>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</si>
  <si>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</si>
  <si>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</si>
  <si>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</si>
  <si>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</si>
  <si>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</si>
  <si>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</si>
  <si>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</si>
  <si>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</si>
  <si>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</si>
  <si>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</si>
  <si>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</si>
  <si>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</si>
  <si>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</si>
  <si>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</si>
  <si>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</si>
  <si>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</si>
  <si>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</si>
  <si>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</si>
  <si>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</si>
  <si>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</si>
  <si>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</si>
  <si>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</si>
  <si>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</si>
  <si>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</si>
  <si>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</si>
  <si>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</si>
  <si>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</si>
  <si>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</si>
  <si>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</si>
  <si>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</si>
  <si>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</si>
  <si>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</si>
  <si>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</si>
  <si>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</si>
  <si>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</si>
  <si>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</si>
  <si>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</si>
  <si>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</si>
  <si>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</si>
  <si>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</si>
  <si>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</si>
  <si>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</si>
  <si>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</si>
  <si>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</si>
  <si>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</si>
  <si>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</si>
  <si>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</si>
  <si>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</si>
  <si>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</si>
  <si>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</si>
  <si>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</si>
  <si>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</si>
  <si>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</si>
  <si>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</si>
  <si>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</si>
  <si>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</si>
  <si>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</si>
  <si>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</si>
  <si>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</si>
  <si>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</si>
  <si>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</si>
  <si>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</si>
  <si>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</si>
  <si>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</si>
  <si>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</si>
  <si>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</si>
  <si>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</si>
  <si>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</si>
  <si>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</si>
  <si>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</si>
  <si>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</si>
  <si>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</si>
  <si>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</si>
  <si>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</si>
  <si>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</si>
  <si>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</si>
  <si>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</si>
  <si>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</si>
  <si>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</si>
  <si>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</si>
  <si>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</si>
  <si>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</si>
  <si>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</si>
  <si>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</si>
  <si>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</si>
  <si>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</si>
  <si>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</si>
  <si>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</si>
  <si>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</si>
  <si>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</si>
  <si>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</si>
  <si>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</si>
  <si>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</si>
  <si>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</si>
  <si>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</si>
  <si>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</si>
  <si>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</si>
  <si>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</si>
  <si>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</si>
  <si>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</si>
  <si>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</si>
  <si>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</si>
  <si>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</si>
  <si>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</si>
  <si>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</si>
  <si>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</si>
  <si>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</si>
  <si>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</si>
  <si>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</si>
  <si>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</si>
  <si>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</si>
  <si>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</si>
  <si>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</si>
  <si>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</si>
  <si>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</si>
  <si>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</si>
  <si>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</si>
  <si>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</si>
  <si>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</si>
  <si>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</si>
  <si>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</si>
  <si>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</si>
  <si>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</si>
  <si>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</si>
  <si>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</si>
  <si>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</si>
  <si>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</si>
  <si>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</si>
  <si>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</si>
  <si>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</si>
  <si>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</si>
  <si>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</si>
  <si>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</si>
  <si>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</si>
  <si>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</si>
  <si>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</si>
  <si>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</si>
  <si>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</si>
  <si>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</si>
  <si>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</si>
  <si>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</si>
  <si>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</si>
  <si>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</si>
  <si>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</si>
  <si>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</si>
  <si>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</si>
  <si>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</si>
  <si>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</si>
  <si>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</si>
  <si>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</si>
  <si>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</si>
  <si>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</si>
  <si>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</si>
  <si>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</si>
  <si>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</si>
  <si>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</si>
  <si>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</si>
  <si>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</si>
  <si>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</si>
  <si>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</si>
  <si>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</si>
  <si>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</si>
  <si>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</si>
  <si>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</si>
  <si>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</si>
  <si>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</si>
  <si>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</si>
  <si>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</si>
  <si>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</si>
  <si>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</si>
  <si>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</si>
  <si>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</si>
  <si>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</si>
  <si>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</si>
  <si>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</si>
  <si>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</si>
  <si>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</si>
  <si>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</si>
  <si>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</si>
  <si>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</si>
  <si>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</si>
  <si>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</si>
  <si>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</si>
  <si>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</si>
  <si>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</si>
  <si>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</si>
  <si>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</si>
  <si>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</si>
  <si>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</si>
  <si>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</si>
  <si>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</si>
  <si>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</si>
  <si>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</si>
  <si>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</si>
  <si>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</si>
  <si>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</si>
  <si>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</si>
  <si>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</si>
  <si>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</si>
  <si>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</si>
  <si>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</si>
  <si>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</si>
  <si>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</si>
  <si>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</si>
  <si>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</si>
  <si>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</si>
  <si>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</si>
  <si>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</si>
  <si>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</si>
  <si>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</si>
  <si>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</si>
  <si>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</si>
  <si>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</si>
  <si>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</si>
  <si>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</si>
  <si>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</si>
  <si>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</si>
  <si>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</si>
  <si>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</si>
  <si>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</si>
  <si>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</si>
  <si>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</si>
  <si>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</si>
  <si>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</si>
  <si>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</si>
  <si>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</si>
  <si>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</si>
  <si>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</si>
  <si>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</si>
  <si>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</si>
  <si>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</si>
  <si>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</si>
  <si>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</si>
  <si>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</si>
  <si>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</si>
  <si>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</si>
  <si>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</si>
  <si>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</si>
  <si>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</si>
  <si>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</si>
  <si>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</si>
  <si>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</si>
  <si>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</si>
  <si>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</si>
  <si>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</si>
  <si>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</si>
  <si>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</si>
  <si>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</si>
  <si>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</si>
  <si>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</si>
  <si>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</si>
  <si>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</si>
  <si>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</si>
  <si>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</si>
  <si>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</si>
  <si>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</si>
  <si>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</si>
  <si>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</si>
  <si>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</si>
  <si>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</si>
  <si>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</si>
  <si>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</si>
  <si>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</si>
  <si>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</si>
  <si>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</si>
  <si>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</si>
  <si>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</si>
  <si>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</si>
  <si>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</si>
  <si>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</si>
  <si>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</si>
  <si>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</si>
  <si>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</si>
  <si>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</si>
  <si>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</si>
  <si>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</si>
  <si>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</si>
  <si>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</si>
  <si>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</si>
  <si>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</si>
  <si>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</si>
  <si>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</si>
  <si>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</si>
  <si>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</si>
  <si>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</si>
  <si>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</si>
  <si>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</si>
  <si>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</si>
  <si>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</si>
  <si>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</si>
  <si>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</si>
  <si>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</si>
  <si>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</si>
  <si>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</si>
  <si>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</si>
  <si>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</si>
  <si>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</si>
  <si>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</si>
  <si>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</si>
  <si>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</si>
  <si>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</si>
  <si>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</si>
  <si>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</si>
  <si>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</si>
  <si>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</si>
  <si>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</si>
  <si>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</si>
  <si>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</si>
  <si>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</si>
  <si>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</si>
  <si>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</si>
  <si>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</si>
  <si>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</si>
  <si>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</si>
  <si>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</si>
  <si>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</si>
  <si>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</si>
  <si>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</si>
  <si>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</si>
  <si>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</si>
  <si>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</si>
  <si>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</si>
  <si>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</si>
  <si>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</si>
  <si>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</si>
  <si>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</si>
  <si>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</si>
  <si>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</si>
  <si>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</si>
  <si>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</si>
  <si>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</si>
  <si>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</si>
  <si>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</si>
  <si>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</si>
  <si>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</si>
  <si>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</si>
  <si>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</si>
  <si>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</si>
  <si>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</si>
  <si>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</si>
  <si>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</si>
  <si>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</si>
  <si>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</si>
  <si>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</si>
  <si>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</si>
  <si>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</si>
  <si>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</si>
  <si>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</si>
  <si>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</si>
  <si>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</si>
  <si>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</si>
  <si>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</si>
  <si>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</si>
  <si>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</si>
  <si>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</si>
  <si>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</si>
  <si>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</si>
  <si>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</si>
  <si>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</si>
  <si>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</si>
  <si>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</si>
  <si>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</si>
  <si>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</si>
  <si>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</si>
  <si>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</si>
  <si>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</si>
  <si>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</si>
  <si>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</si>
  <si>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</si>
  <si>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</si>
  <si>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</si>
  <si>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</si>
  <si>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</si>
  <si>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</si>
  <si>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</si>
  <si>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</si>
  <si>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</si>
  <si>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</si>
  <si>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</si>
  <si>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</si>
  <si>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</si>
  <si>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</si>
  <si>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</si>
  <si>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</si>
  <si>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</si>
  <si>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</si>
  <si>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</si>
  <si>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</si>
  <si>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</si>
  <si>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</si>
  <si>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</si>
  <si>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</si>
  <si>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</si>
  <si>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</si>
  <si>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</si>
  <si>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</si>
  <si>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</si>
  <si>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</si>
  <si>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</si>
  <si>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</si>
  <si>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</si>
  <si>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</si>
  <si>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</si>
  <si>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</si>
  <si>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</si>
  <si>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</si>
  <si>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</si>
  <si>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</si>
  <si>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</si>
  <si>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</si>
  <si>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</si>
  <si>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</si>
  <si>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</si>
  <si>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</si>
  <si>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</si>
  <si>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</si>
  <si>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</si>
  <si>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</si>
  <si>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</si>
  <si>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</si>
  <si>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</si>
  <si>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</si>
  <si>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</si>
  <si>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</si>
  <si>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</si>
  <si>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</si>
  <si>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</si>
  <si>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</si>
  <si>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</si>
  <si>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</si>
  <si>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</si>
  <si>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</si>
  <si>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</si>
  <si>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</si>
  <si>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</si>
  <si>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</si>
  <si>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</si>
  <si>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</si>
  <si>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</si>
  <si>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</si>
  <si>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</si>
  <si>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</si>
  <si>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</si>
  <si>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</si>
  <si>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</si>
  <si>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</si>
  <si>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</si>
  <si>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</si>
  <si>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</si>
  <si>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</si>
  <si>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</si>
  <si>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</si>
  <si>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</si>
  <si>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</si>
  <si>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</si>
  <si>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</si>
  <si>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</si>
  <si>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</si>
  <si>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</si>
  <si>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</si>
  <si>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</si>
  <si>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</si>
  <si>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</si>
  <si>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</si>
  <si>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</si>
  <si>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</si>
  <si>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</si>
  <si>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</si>
  <si>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</si>
  <si>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</si>
  <si>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</si>
  <si>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</si>
  <si>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</si>
  <si>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</si>
  <si>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</si>
  <si>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</si>
  <si>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</si>
  <si>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</si>
  <si>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</si>
  <si>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</si>
  <si>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</si>
  <si>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</si>
  <si>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</si>
  <si>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</si>
  <si>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</si>
  <si>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</si>
  <si>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</si>
  <si>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</si>
  <si>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</si>
  <si>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</si>
  <si>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</si>
  <si>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</si>
  <si>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</si>
  <si>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</si>
  <si>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</si>
  <si>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</si>
  <si>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</si>
  <si>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</si>
  <si>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</si>
  <si>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</si>
  <si>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</si>
  <si>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</si>
  <si>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</si>
  <si>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</si>
  <si>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</si>
  <si>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</si>
  <si>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</si>
  <si>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</si>
  <si>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</si>
  <si>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</si>
  <si>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</si>
  <si>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</si>
  <si>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</si>
  <si>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</si>
  <si>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</si>
  <si>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</si>
  <si>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</si>
  <si>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</si>
  <si>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</si>
  <si>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</si>
  <si>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</si>
  <si>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</si>
  <si>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</si>
  <si>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</si>
  <si>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</si>
  <si>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</si>
  <si>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</si>
  <si>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</si>
  <si>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</si>
  <si>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</si>
  <si>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</si>
  <si>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</si>
  <si>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</si>
  <si>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</si>
  <si>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</si>
  <si>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</si>
  <si>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</si>
  <si>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</si>
  <si>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</si>
  <si>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</si>
  <si>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</si>
  <si>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</si>
  <si>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</si>
  <si>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</si>
  <si>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</si>
  <si>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</si>
  <si>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</si>
  <si>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</si>
  <si>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</si>
  <si>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</si>
  <si>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</si>
  <si>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</si>
  <si>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</si>
  <si>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</si>
  <si>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</si>
  <si>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</si>
  <si>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</si>
  <si>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</si>
  <si>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</si>
  <si>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</si>
  <si>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</si>
  <si>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</si>
  <si>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</si>
  <si>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</si>
  <si>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</si>
  <si>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</si>
  <si>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</si>
  <si>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</si>
  <si>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</si>
  <si>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</si>
  <si>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</si>
  <si>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</si>
  <si>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</si>
  <si>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</si>
  <si>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</si>
  <si>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</si>
  <si>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</si>
  <si>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</si>
  <si>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</si>
  <si>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</si>
  <si>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</si>
  <si>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</si>
  <si>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</si>
  <si>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</si>
  <si>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</si>
  <si>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</si>
  <si>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</si>
  <si>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</si>
  <si>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</si>
  <si>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</si>
  <si>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</si>
  <si>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</si>
  <si>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</si>
  <si>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</si>
  <si>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</si>
  <si>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</si>
  <si>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</si>
  <si>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</si>
  <si>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</si>
  <si>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</si>
  <si>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</si>
  <si>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</si>
  <si>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</si>
  <si>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</si>
  <si>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</si>
  <si>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</si>
  <si>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</si>
  <si>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</si>
  <si>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</si>
  <si>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</si>
  <si>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</si>
  <si>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</si>
  <si>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</si>
  <si>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</si>
  <si>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</si>
  <si>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</si>
  <si>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</si>
  <si>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</si>
  <si>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</si>
  <si>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</si>
  <si>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</si>
  <si>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</si>
  <si>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</si>
  <si>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</si>
  <si>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</si>
  <si>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</si>
  <si>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</si>
  <si>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</si>
  <si>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</si>
  <si>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</si>
  <si>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</si>
  <si>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</si>
  <si>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</si>
  <si>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</si>
  <si>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</si>
  <si>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</si>
  <si>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</si>
  <si>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</si>
  <si>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</si>
  <si>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</si>
  <si>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</si>
  <si>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</si>
  <si>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</si>
  <si>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</si>
  <si>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</si>
  <si>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</si>
  <si>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</si>
  <si>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</si>
  <si>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</si>
  <si>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</si>
  <si>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</si>
  <si>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</si>
  <si>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</si>
  <si>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</si>
  <si>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</si>
  <si>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</si>
  <si>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</si>
  <si>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</si>
  <si>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</si>
  <si>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</si>
  <si>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</si>
  <si>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</si>
  <si>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</si>
  <si>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</si>
  <si>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</si>
  <si>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</si>
  <si>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</si>
  <si>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</si>
  <si>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</si>
  <si>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</si>
  <si>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</si>
  <si>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</si>
  <si>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</si>
  <si>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</si>
  <si>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</si>
  <si>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</si>
  <si>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</si>
  <si>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</si>
  <si>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</si>
  <si>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</si>
  <si>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</si>
  <si>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</si>
  <si>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</si>
  <si>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</si>
  <si>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</si>
  <si>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</si>
  <si>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</si>
  <si>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</si>
  <si>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</si>
  <si>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</si>
  <si>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</si>
  <si>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</si>
  <si>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</si>
  <si>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</si>
  <si>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</si>
  <si>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</si>
  <si>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</si>
  <si>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</si>
  <si>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</si>
  <si>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</si>
  <si>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</si>
  <si>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</si>
  <si>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</si>
  <si>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</si>
  <si>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</si>
  <si>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</si>
  <si>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</si>
  <si>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</si>
  <si>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</si>
  <si>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</si>
  <si>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</si>
  <si>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</si>
  <si>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</si>
  <si>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</si>
  <si>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</si>
  <si>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</si>
  <si>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</si>
  <si>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</si>
  <si>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</si>
  <si>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</si>
  <si>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</si>
  <si>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</si>
  <si>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</si>
  <si>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</si>
  <si>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</si>
  <si>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</si>
  <si>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</si>
  <si>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</si>
  <si>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</si>
  <si>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</si>
  <si>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</si>
  <si>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</si>
  <si>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</si>
  <si>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</si>
  <si>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</si>
  <si>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</si>
  <si>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</si>
  <si>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</si>
  <si>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</si>
  <si>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</si>
  <si>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</si>
  <si>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</si>
  <si>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</si>
  <si>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</si>
  <si>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</si>
  <si>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</si>
  <si>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</si>
  <si>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</si>
  <si>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</si>
  <si>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</si>
  <si>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</si>
  <si>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</si>
  <si>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</si>
  <si>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</si>
  <si>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</si>
  <si>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</si>
  <si>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</si>
  <si>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</si>
  <si>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</si>
  <si>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</si>
  <si>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</si>
  <si>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</si>
  <si>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</si>
  <si>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</si>
  <si>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</si>
  <si>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</si>
  <si>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</si>
  <si>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</si>
  <si>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</si>
  <si>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</si>
  <si>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</si>
  <si>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</si>
  <si>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</si>
  <si>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</si>
  <si>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</si>
  <si>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</si>
  <si>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</si>
  <si>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</si>
  <si>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</si>
  <si>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</si>
  <si>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</si>
  <si>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</si>
  <si>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</si>
  <si>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</si>
  <si>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</si>
  <si>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</si>
  <si>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</si>
  <si>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</si>
  <si>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</si>
  <si>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</si>
  <si>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</si>
  <si>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</si>
  <si>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</si>
  <si>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</si>
  <si>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</si>
  <si>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</si>
  <si>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</si>
  <si>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</si>
  <si>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</si>
  <si>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</si>
  <si>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</si>
  <si>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</si>
  <si>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</si>
  <si>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</si>
  <si>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</si>
  <si>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</si>
  <si>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</si>
  <si>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</si>
  <si>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</si>
  <si>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</si>
  <si>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</si>
  <si>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</si>
  <si>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</si>
  <si>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</si>
  <si>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</si>
  <si>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</si>
  <si>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</si>
  <si>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</si>
  <si>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</si>
  <si>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</si>
  <si>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</si>
  <si>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</si>
  <si>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</si>
  <si>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</si>
  <si>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</si>
  <si>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</si>
  <si>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</si>
  <si>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</si>
  <si>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</si>
  <si>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</si>
  <si>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</si>
  <si>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</si>
  <si>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</si>
  <si>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</si>
  <si>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</si>
  <si>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</si>
  <si>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</si>
  <si>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</si>
  <si>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</si>
  <si>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</si>
  <si>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</si>
  <si>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</si>
  <si>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</si>
  <si>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</si>
  <si>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</si>
  <si>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</si>
  <si>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</si>
  <si>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</si>
  <si>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</si>
  <si>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</si>
  <si>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</si>
  <si>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</si>
  <si>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</si>
  <si>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</si>
  <si>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</si>
  <si>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</si>
  <si>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</si>
  <si>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</si>
  <si>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</si>
  <si>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</si>
  <si>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</si>
  <si>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</si>
  <si>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</si>
  <si>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</si>
  <si>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</si>
  <si>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</si>
  <si>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</si>
  <si>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</si>
  <si>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</si>
  <si>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</si>
  <si>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</si>
  <si>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</si>
  <si>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</si>
  <si>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</si>
  <si>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</si>
  <si>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</si>
  <si>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</si>
  <si>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</si>
  <si>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</si>
  <si>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</si>
  <si>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</si>
  <si>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</si>
  <si>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</si>
  <si>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</si>
  <si>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</si>
  <si>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</si>
  <si>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</si>
  <si>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</si>
  <si>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</si>
  <si>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</si>
  <si>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</si>
  <si>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</si>
  <si>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</si>
  <si>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</si>
  <si>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</si>
  <si>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</si>
  <si>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</si>
  <si>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</si>
  <si>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</si>
  <si>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</si>
  <si>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</si>
  <si>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</si>
  <si>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</si>
  <si>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</si>
  <si>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</si>
  <si>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</si>
  <si>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</si>
  <si>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</si>
  <si>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</si>
  <si>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</si>
  <si>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</si>
  <si>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</si>
  <si>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</si>
  <si>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</si>
  <si>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</si>
  <si>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</si>
  <si>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</si>
  <si>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</si>
  <si>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</si>
  <si>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</si>
  <si>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</si>
  <si>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</si>
  <si>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</si>
  <si>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</si>
  <si>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</si>
  <si>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</si>
  <si>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</si>
  <si>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</si>
  <si>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</si>
  <si>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</si>
  <si>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</si>
  <si>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</si>
  <si>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</si>
  <si>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</si>
  <si>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</si>
  <si>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</si>
  <si>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</si>
  <si>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</si>
  <si>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</si>
  <si>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</si>
  <si>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</si>
  <si>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</si>
  <si>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</si>
  <si>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</si>
  <si>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</si>
  <si>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</si>
  <si>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</si>
  <si>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</si>
  <si>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</si>
  <si>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</si>
  <si>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</si>
  <si>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</si>
  <si>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</si>
  <si>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</si>
  <si>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</si>
  <si>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</si>
  <si>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</si>
  <si>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</si>
  <si>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</si>
  <si>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</si>
  <si>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</si>
  <si>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</si>
  <si>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</si>
  <si>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</si>
  <si>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</si>
  <si>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</si>
  <si>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</si>
  <si>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</si>
  <si>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</si>
  <si>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</si>
  <si>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</si>
  <si>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</si>
  <si>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</si>
  <si>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</si>
  <si>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</si>
  <si>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</si>
  <si>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</si>
  <si>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</si>
  <si>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</si>
  <si>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</si>
  <si>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</si>
  <si>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</si>
  <si>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</si>
  <si>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</si>
  <si>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</si>
  <si>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</si>
  <si>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</si>
  <si>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</si>
  <si>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</si>
  <si>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</si>
  <si>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</si>
  <si>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</si>
  <si>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</si>
  <si>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</si>
  <si>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</si>
  <si>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</si>
  <si>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</si>
  <si>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</si>
  <si>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</si>
  <si>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</si>
  <si>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</si>
  <si>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</si>
  <si>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</si>
  <si>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</si>
  <si>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</si>
  <si>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</si>
  <si>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</si>
  <si>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</si>
  <si>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</si>
  <si>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</si>
  <si>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</si>
  <si>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</si>
  <si>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</si>
  <si>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</si>
  <si>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</si>
  <si>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</si>
  <si>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</si>
  <si>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</si>
  <si>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</si>
  <si>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</si>
  <si>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</si>
  <si>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</si>
  <si>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</si>
  <si>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</si>
  <si>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</si>
  <si>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</si>
  <si>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</si>
  <si>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</si>
  <si>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</si>
  <si>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</si>
  <si>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</si>
  <si>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</si>
  <si>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</si>
  <si>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</si>
  <si>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</si>
  <si>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</si>
  <si>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</si>
  <si>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</si>
  <si>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</si>
  <si>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</si>
  <si>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</si>
  <si>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</si>
  <si>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</si>
  <si>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</si>
  <si>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</si>
  <si>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</si>
  <si>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</si>
  <si>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</si>
  <si>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</si>
  <si>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</si>
  <si>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</si>
  <si>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</si>
  <si>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</si>
  <si>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</si>
  <si>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</si>
  <si>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</si>
  <si>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</si>
  <si>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</si>
  <si>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</si>
  <si>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</si>
  <si>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</si>
  <si>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</si>
  <si>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</si>
  <si>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</si>
  <si>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</si>
  <si>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</si>
  <si>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</si>
  <si>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</si>
  <si>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</si>
  <si>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</si>
  <si>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</si>
  <si>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</si>
  <si>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</si>
  <si>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</si>
  <si>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</si>
  <si>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</si>
  <si>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</si>
  <si>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</si>
  <si>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</si>
  <si>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</si>
  <si>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</si>
  <si>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</si>
  <si>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</si>
  <si>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</si>
  <si>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</si>
  <si>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</si>
  <si>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</si>
  <si>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</si>
  <si>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</si>
  <si>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</si>
  <si>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</si>
  <si>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</si>
  <si>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</si>
  <si>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</si>
  <si>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</si>
  <si>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</si>
  <si>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</si>
  <si>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</si>
  <si>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</si>
  <si>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</si>
  <si>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</si>
  <si>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</si>
  <si>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</si>
  <si>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</si>
  <si>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</si>
  <si>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</si>
  <si>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</si>
  <si>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</si>
  <si>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</si>
  <si>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</si>
  <si>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</si>
  <si>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</si>
  <si>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</si>
  <si>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</si>
  <si>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</si>
  <si>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</si>
  <si>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</si>
  <si>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</si>
  <si>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</si>
  <si>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</si>
  <si>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</si>
  <si>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</si>
  <si>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</si>
  <si>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</si>
  <si>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</si>
  <si>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</si>
  <si>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</si>
  <si>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</si>
  <si>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</si>
  <si>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</si>
  <si>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</si>
  <si>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</si>
  <si>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</si>
  <si>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</si>
  <si>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</si>
  <si>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</si>
  <si>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</si>
  <si>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</si>
  <si>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</si>
  <si>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</si>
  <si>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</si>
  <si>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</si>
  <si>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</si>
  <si>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</si>
  <si>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</si>
  <si>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</si>
  <si>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</si>
  <si>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</si>
  <si>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</si>
  <si>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</si>
  <si>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</si>
  <si>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</si>
  <si>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</si>
  <si>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</si>
  <si>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</si>
  <si>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</si>
  <si>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</si>
  <si>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</si>
  <si>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</si>
  <si>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</si>
  <si>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</si>
  <si>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</si>
  <si>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</si>
  <si>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</si>
  <si>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</si>
  <si>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</si>
  <si>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</si>
  <si>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</si>
  <si>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</si>
  <si>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</si>
  <si>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</si>
  <si>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</si>
  <si>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</si>
  <si>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</si>
  <si>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</si>
  <si>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</si>
  <si>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</si>
  <si>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</si>
  <si>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</si>
  <si>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</si>
  <si>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</si>
  <si>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</si>
  <si>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</si>
  <si>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</si>
  <si>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</si>
  <si>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</si>
  <si>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</si>
  <si>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</si>
  <si>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</si>
  <si>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</si>
  <si>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</si>
  <si>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</si>
  <si>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</si>
  <si>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</si>
  <si>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</si>
  <si>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</si>
  <si>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</si>
  <si>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</si>
  <si>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</si>
  <si>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</si>
  <si>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</si>
  <si>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</si>
  <si>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</si>
  <si>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</si>
  <si>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</si>
  <si>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</si>
  <si>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</si>
  <si>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</si>
  <si>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</si>
  <si>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</si>
  <si>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</si>
  <si>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</si>
  <si>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</si>
  <si>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</si>
  <si>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</si>
  <si>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</si>
  <si>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</si>
  <si>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</si>
  <si>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</si>
  <si>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</si>
  <si>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</si>
  <si>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</si>
  <si>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</si>
  <si>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</si>
  <si>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</si>
  <si>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</si>
  <si>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</si>
  <si>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</si>
  <si>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</si>
  <si>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</si>
  <si>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</si>
  <si>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</si>
  <si>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</si>
  <si>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</si>
  <si>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</si>
  <si>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</si>
  <si>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</si>
  <si>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</si>
  <si>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</si>
  <si>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</si>
  <si>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</si>
  <si>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</si>
  <si>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</si>
  <si>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</si>
  <si>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</si>
  <si>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</si>
  <si>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</si>
  <si>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</si>
  <si>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</si>
  <si>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</si>
  <si>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</si>
  <si>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</si>
  <si>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</si>
  <si>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</si>
  <si>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</si>
  <si>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</si>
  <si>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</si>
  <si>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</si>
  <si>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</si>
  <si>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</si>
  <si>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</si>
  <si>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</si>
  <si>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</si>
  <si>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</si>
  <si>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</si>
  <si>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</si>
  <si>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</si>
  <si>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</si>
  <si>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</si>
  <si>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</si>
  <si>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</si>
  <si>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</si>
  <si>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</si>
  <si>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</si>
  <si>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</si>
  <si>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</si>
  <si>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</si>
  <si>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</si>
  <si>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</si>
  <si>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</si>
  <si>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</si>
  <si>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</si>
  <si>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</si>
  <si>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</si>
  <si>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</si>
  <si>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</si>
  <si>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</si>
  <si>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</si>
  <si>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</si>
  <si>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</si>
  <si>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</si>
  <si>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</si>
  <si>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</si>
  <si>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</si>
  <si>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</si>
  <si>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</si>
  <si>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</si>
  <si>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</si>
  <si>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</si>
  <si>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</si>
  <si>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</si>
  <si>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</si>
  <si>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</si>
  <si>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</si>
  <si>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</si>
  <si>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</si>
  <si>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</si>
  <si>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</si>
  <si>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</si>
  <si>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</si>
  <si>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</si>
  <si>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</si>
  <si>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</si>
  <si>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</si>
  <si>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</si>
  <si>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</si>
  <si>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</si>
  <si>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</si>
  <si>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</si>
  <si>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</si>
  <si>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</si>
  <si>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</si>
  <si>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</si>
  <si>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</si>
  <si>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</si>
  <si>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</si>
  <si>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</si>
  <si>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</si>
  <si>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</si>
  <si>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</si>
  <si>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</si>
  <si>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</si>
  <si>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</si>
  <si>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</si>
  <si>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</si>
  <si>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</si>
  <si>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</si>
  <si>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</si>
  <si>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</si>
  <si>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</si>
  <si>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</si>
  <si>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</si>
  <si>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</si>
  <si>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</si>
  <si>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</si>
  <si>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</si>
  <si>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</si>
  <si>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</si>
  <si>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</si>
  <si>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</si>
  <si>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</si>
  <si>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</si>
  <si>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</si>
  <si>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</si>
  <si>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</si>
  <si>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</si>
  <si>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</si>
  <si>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</si>
  <si>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</si>
  <si>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</si>
  <si>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</si>
  <si>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</si>
  <si>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</si>
  <si>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</si>
  <si>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</si>
  <si>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</si>
  <si>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</si>
  <si>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</si>
  <si>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</si>
  <si>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</si>
  <si>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</si>
  <si>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</si>
  <si>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</si>
  <si>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</si>
  <si>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</si>
  <si>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</si>
  <si>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</si>
  <si>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</si>
  <si>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</si>
  <si>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</si>
  <si>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</si>
  <si>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</si>
  <si>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</si>
  <si>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</si>
  <si>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</si>
  <si>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</si>
  <si>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</si>
  <si>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</si>
  <si>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</si>
  <si>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</si>
  <si>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</si>
  <si>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</si>
  <si>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</si>
  <si>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</si>
  <si>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</si>
  <si>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</si>
  <si>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</si>
  <si>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</si>
  <si>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</si>
  <si>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</si>
  <si>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</si>
  <si>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</si>
  <si>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</si>
  <si>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</si>
  <si>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</si>
  <si>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</si>
  <si>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</si>
  <si>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</si>
  <si>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</si>
  <si>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</si>
  <si>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</si>
  <si>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</si>
  <si>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</si>
  <si>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</si>
  <si>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</si>
  <si>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</si>
  <si>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</si>
  <si>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</si>
  <si>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</si>
  <si>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</si>
  <si>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</si>
  <si>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</si>
  <si>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</si>
  <si>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</si>
  <si>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</si>
  <si>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</si>
  <si>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</si>
  <si>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</si>
  <si>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</si>
  <si>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</si>
  <si>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</si>
  <si>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</si>
  <si>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</si>
  <si>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</si>
  <si>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</si>
  <si>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</si>
  <si>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</si>
  <si>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</si>
  <si>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</si>
  <si>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</si>
  <si>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</si>
  <si>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</si>
  <si>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</si>
  <si>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</si>
  <si>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</si>
  <si>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</si>
  <si>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</si>
  <si>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</si>
  <si>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</si>
  <si>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</si>
  <si>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</si>
  <si>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</si>
  <si>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</si>
  <si>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</si>
  <si>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</si>
  <si>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</si>
  <si>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</si>
  <si>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</si>
  <si>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</si>
  <si>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</si>
  <si>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</si>
  <si>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</si>
  <si>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</si>
  <si>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</si>
  <si>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</si>
  <si>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</si>
  <si>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</si>
  <si>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</si>
  <si>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</si>
  <si>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</si>
  <si>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</si>
  <si>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</si>
  <si>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</si>
  <si>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</si>
  <si>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</si>
  <si>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</si>
  <si>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</si>
  <si>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</si>
  <si>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</si>
  <si>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</si>
  <si>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</si>
  <si>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</si>
  <si>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</si>
  <si>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</si>
  <si>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</si>
  <si>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</si>
  <si>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</si>
  <si>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</si>
  <si>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</si>
  <si>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</si>
  <si>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</si>
  <si>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</si>
  <si>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</si>
  <si>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</si>
  <si>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</si>
  <si>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</si>
  <si>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</si>
  <si>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</si>
  <si>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</si>
  <si>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</si>
  <si>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</si>
  <si>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</si>
  <si>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</si>
  <si>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</si>
  <si>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</si>
  <si>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</si>
  <si>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</si>
  <si>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</si>
  <si>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</si>
  <si>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</si>
  <si>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</si>
  <si>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</si>
  <si>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</si>
  <si>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</si>
  <si>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</si>
  <si>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</si>
  <si>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</si>
  <si>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</si>
  <si>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</si>
  <si>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</si>
  <si>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</si>
  <si>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</si>
  <si>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</si>
  <si>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</si>
  <si>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</si>
  <si>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</si>
  <si>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</si>
  <si>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</si>
  <si>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</si>
  <si>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</si>
  <si>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</si>
  <si>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</si>
  <si>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</si>
  <si>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</si>
  <si>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</si>
  <si>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</si>
  <si>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</si>
  <si>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</si>
  <si>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</si>
  <si>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</si>
  <si>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</si>
  <si>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</si>
  <si>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</si>
  <si>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</si>
  <si>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</si>
  <si>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</si>
  <si>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</si>
  <si>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</si>
  <si>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</si>
  <si>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</si>
  <si>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</si>
  <si>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</si>
  <si>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</si>
  <si>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</si>
  <si>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</si>
  <si>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</si>
  <si>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</si>
  <si>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</si>
  <si>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</si>
  <si>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</si>
  <si>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</si>
  <si>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</si>
  <si>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</si>
  <si>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</si>
  <si>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</si>
  <si>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</si>
  <si>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</si>
  <si>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</si>
  <si>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</si>
  <si>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</si>
  <si>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</si>
  <si>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</si>
  <si>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</si>
  <si>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</si>
  <si>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</si>
  <si>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</si>
  <si>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</si>
  <si>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</si>
  <si>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</si>
  <si>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</si>
  <si>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</si>
  <si>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</si>
  <si>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</si>
  <si>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</si>
  <si>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</si>
  <si>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</si>
  <si>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</si>
  <si>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</si>
  <si>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</si>
  <si>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</si>
  <si>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</si>
  <si>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</si>
  <si>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</si>
  <si>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</si>
  <si>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</si>
  <si>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</si>
  <si>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</si>
  <si>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</si>
  <si>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</si>
  <si>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</si>
  <si>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</si>
  <si>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</si>
  <si>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</si>
  <si>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</si>
  <si>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</si>
  <si>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</si>
  <si>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</si>
  <si>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</si>
  <si>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</si>
  <si>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</si>
  <si>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</si>
  <si>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</si>
  <si>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</si>
  <si>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</si>
  <si>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</si>
  <si>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</si>
  <si>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</si>
  <si>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</si>
  <si>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</si>
  <si>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</si>
  <si>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</si>
  <si>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</si>
  <si>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</si>
  <si>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</si>
  <si>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</si>
  <si>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</si>
  <si>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</si>
  <si>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</si>
  <si>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</si>
  <si>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</si>
  <si>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</si>
  <si>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</si>
  <si>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</si>
  <si>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</si>
  <si>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</si>
  <si>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</si>
  <si>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</si>
  <si>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</si>
  <si>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</si>
  <si>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</si>
  <si>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</si>
  <si>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</si>
  <si>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</si>
  <si>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</si>
  <si>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</si>
  <si>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</si>
  <si>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</si>
  <si>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</si>
  <si>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</si>
  <si>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</si>
  <si>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</si>
  <si>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</si>
  <si>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</si>
  <si>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</si>
  <si>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</si>
  <si>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</si>
  <si>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</si>
  <si>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</si>
  <si>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</si>
  <si>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</si>
  <si>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</si>
  <si>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</si>
  <si>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</si>
  <si>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</si>
  <si>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</si>
  <si>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</si>
  <si>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</si>
  <si>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</si>
  <si>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</si>
  <si>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</si>
  <si>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</si>
  <si>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</si>
  <si>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</si>
  <si>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</si>
  <si>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</si>
  <si>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</si>
  <si>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</si>
  <si>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</si>
  <si>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</si>
  <si>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</si>
  <si>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</si>
  <si>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</si>
  <si>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</si>
  <si>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</si>
  <si>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</si>
  <si>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</si>
  <si>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</si>
  <si>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</si>
  <si>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</si>
  <si>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</si>
  <si>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</si>
  <si>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</si>
  <si>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</si>
  <si>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</si>
  <si>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</si>
  <si>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</si>
  <si>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</si>
  <si>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</si>
  <si>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</si>
  <si>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</si>
  <si>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</si>
  <si>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</si>
  <si>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</si>
  <si>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</si>
  <si>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</si>
  <si>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</si>
  <si>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</si>
  <si>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</si>
  <si>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</si>
  <si>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</si>
  <si>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</si>
  <si>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</si>
  <si>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</si>
  <si>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</si>
  <si>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</si>
  <si>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</si>
  <si>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</si>
  <si>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</si>
  <si>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</si>
  <si>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</si>
  <si>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</si>
  <si>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</si>
  <si>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</si>
  <si>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</si>
  <si>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</si>
  <si>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</si>
  <si>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</si>
  <si>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</si>
  <si>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</si>
  <si>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</si>
  <si>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</si>
  <si>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</si>
  <si>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</si>
  <si>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</si>
  <si>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</si>
  <si>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</si>
  <si>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</si>
  <si>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</si>
  <si>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</si>
  <si>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</si>
  <si>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</si>
  <si>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</si>
  <si>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</si>
  <si>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</si>
  <si>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</si>
  <si>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</si>
  <si>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</si>
  <si>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</si>
  <si>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</si>
  <si>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</si>
  <si>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</si>
  <si>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</si>
  <si>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</si>
  <si>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</si>
  <si>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</si>
  <si>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</si>
  <si>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</si>
  <si>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</si>
  <si>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</si>
  <si>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</si>
  <si>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</si>
  <si>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</si>
  <si>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</si>
  <si>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</si>
  <si>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</si>
  <si>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</si>
  <si>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</si>
  <si>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</si>
  <si>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</si>
  <si>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</si>
  <si>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</si>
  <si>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</si>
  <si>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</si>
  <si>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</si>
  <si>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</si>
  <si>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</si>
  <si>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</si>
  <si>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</si>
  <si>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</si>
  <si>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</si>
  <si>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</si>
  <si>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</si>
  <si>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</si>
  <si>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</si>
  <si>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</si>
  <si>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</si>
  <si>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</si>
  <si>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</si>
  <si>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</si>
  <si>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</si>
  <si>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</si>
  <si>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</si>
  <si>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</si>
  <si>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</si>
  <si>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</si>
  <si>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</si>
  <si>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</si>
  <si>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</si>
  <si>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</si>
  <si>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</si>
  <si>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</si>
  <si>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</si>
  <si>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</si>
  <si>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</si>
  <si>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</si>
  <si>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</si>
  <si>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</si>
  <si>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</si>
  <si>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</si>
  <si>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</si>
  <si>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</si>
  <si>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</si>
  <si>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</si>
  <si>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</si>
  <si>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</si>
  <si>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</si>
  <si>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</si>
  <si>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</si>
  <si>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</si>
  <si>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</si>
  <si>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</si>
  <si>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</si>
  <si>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</si>
  <si>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</si>
  <si>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</si>
  <si>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</si>
  <si>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</si>
  <si>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</si>
  <si>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</si>
  <si>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</si>
  <si>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</si>
  <si>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</si>
  <si>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</si>
  <si>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</si>
  <si>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</si>
  <si>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</si>
  <si>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</si>
  <si>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</si>
  <si>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</si>
  <si>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</si>
  <si>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</si>
  <si>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</si>
  <si>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</si>
  <si>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</si>
  <si>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</si>
  <si>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</si>
  <si>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</si>
  <si>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</si>
  <si>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</si>
  <si>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</si>
  <si>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</si>
  <si>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</si>
  <si>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</si>
  <si>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</si>
  <si>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</si>
  <si>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</si>
  <si>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</si>
  <si>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</si>
  <si>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</si>
  <si>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</si>
  <si>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</si>
  <si>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</si>
  <si>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</si>
  <si>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</si>
  <si>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</si>
  <si>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</si>
  <si>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</si>
  <si>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</si>
  <si>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</si>
  <si>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</si>
  <si>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</si>
  <si>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</si>
  <si>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</si>
  <si>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</si>
  <si>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</si>
  <si>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</si>
  <si>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</si>
  <si>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</si>
  <si>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</si>
  <si>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</si>
  <si>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</si>
  <si>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</si>
  <si>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</si>
  <si>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</si>
  <si>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</si>
  <si>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</si>
  <si>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</si>
  <si>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</si>
  <si>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</si>
  <si>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</si>
  <si>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</si>
  <si>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</si>
  <si>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</si>
  <si>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</si>
  <si>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</si>
  <si>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</si>
  <si>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</si>
  <si>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</si>
  <si>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</si>
  <si>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</si>
  <si>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</si>
  <si>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</si>
  <si>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</si>
  <si>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</si>
  <si>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</si>
  <si>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</si>
  <si>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</si>
  <si>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</si>
  <si>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</si>
  <si>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</si>
  <si>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</si>
  <si>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</si>
  <si>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</si>
  <si>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</si>
  <si>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</si>
  <si>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</si>
  <si>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</si>
  <si>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</si>
  <si>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</si>
  <si>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</si>
  <si>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</si>
  <si>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</si>
  <si>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</si>
  <si>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</si>
  <si>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</si>
  <si>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</si>
  <si>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</si>
  <si>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</si>
  <si>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</si>
  <si>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</si>
  <si>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</si>
  <si>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</si>
  <si>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</si>
  <si>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</si>
  <si>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</si>
  <si>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</si>
  <si>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</si>
  <si>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</si>
  <si>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</si>
  <si>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</si>
  <si>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</si>
  <si>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</si>
  <si>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</si>
  <si>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</si>
  <si>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</si>
  <si>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</si>
  <si>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</si>
  <si>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</si>
  <si>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</si>
  <si>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</si>
  <si>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</si>
  <si>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</si>
  <si>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</si>
  <si>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</si>
  <si>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</si>
  <si>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</si>
  <si>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</si>
  <si>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</si>
  <si>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</si>
  <si>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</si>
  <si>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</si>
  <si>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</si>
  <si>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</si>
  <si>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</si>
  <si>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</si>
  <si>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</si>
  <si>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</si>
  <si>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</si>
  <si>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</si>
  <si>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</si>
  <si>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</si>
  <si>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</si>
  <si>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</si>
  <si>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</si>
  <si>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</si>
  <si>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</si>
  <si>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</si>
  <si>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</si>
  <si>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</si>
  <si>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</si>
  <si>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</si>
  <si>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</si>
  <si>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</si>
  <si>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</si>
  <si>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</si>
  <si>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</si>
  <si>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</si>
  <si>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</si>
  <si>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</si>
  <si>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</si>
  <si>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</si>
  <si>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</si>
  <si>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</si>
  <si>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</si>
  <si>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</si>
  <si>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</si>
  <si>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</si>
  <si>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</si>
  <si>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</si>
  <si>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</si>
  <si>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</si>
  <si>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</si>
  <si>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</si>
  <si>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</si>
  <si>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</si>
  <si>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</si>
  <si>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</si>
  <si>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</si>
  <si>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</si>
  <si>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</si>
  <si>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</si>
  <si>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</si>
  <si>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</si>
  <si>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</si>
  <si>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</si>
  <si>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</si>
  <si>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</si>
  <si>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</si>
  <si>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</si>
  <si>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</si>
  <si>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</si>
  <si>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</si>
  <si>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</si>
  <si>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</si>
  <si>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</si>
  <si>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</si>
  <si>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</si>
  <si>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</si>
  <si>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</si>
  <si>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</si>
  <si>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</si>
  <si>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</si>
  <si>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</si>
  <si>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</si>
  <si>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</si>
  <si>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</si>
  <si>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</si>
  <si>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</si>
  <si>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</si>
  <si>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</si>
  <si>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</si>
  <si>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</si>
  <si>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</si>
  <si>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</si>
  <si>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</si>
  <si>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</si>
  <si>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</si>
  <si>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</si>
  <si>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</si>
  <si>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</si>
  <si>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</si>
  <si>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</si>
  <si>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</si>
  <si>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</si>
  <si>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</si>
  <si>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</si>
  <si>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</si>
  <si>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</si>
  <si>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</si>
  <si>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</si>
  <si>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</si>
  <si>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</si>
  <si>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</si>
  <si>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</si>
  <si>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</si>
  <si>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</si>
  <si>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</si>
  <si>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</si>
  <si>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</si>
  <si>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</si>
  <si>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</si>
  <si>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</si>
  <si>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</si>
  <si>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</si>
  <si>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</si>
  <si>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</si>
  <si>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</si>
  <si>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</si>
  <si>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</si>
  <si>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</si>
  <si>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</si>
  <si>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</si>
  <si>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</si>
  <si>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</si>
  <si>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</si>
  <si>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</si>
  <si>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</si>
  <si>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</si>
  <si>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</si>
  <si>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</si>
  <si>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</si>
  <si>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</si>
  <si>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</si>
  <si>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</si>
  <si>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</si>
  <si>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</si>
  <si>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</si>
  <si>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</si>
  <si>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</si>
  <si>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</si>
  <si>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</si>
  <si>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</si>
  <si>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</si>
  <si>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</si>
  <si>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</si>
  <si>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</si>
  <si>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</si>
  <si>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</si>
  <si>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</si>
  <si>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</si>
  <si>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</si>
  <si>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</si>
  <si>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</si>
  <si>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</si>
  <si>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</si>
  <si>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</si>
  <si>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</si>
  <si>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</si>
  <si>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</si>
  <si>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</si>
  <si>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</si>
  <si>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</si>
  <si>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</si>
  <si>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</si>
  <si>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</si>
  <si>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</si>
  <si>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</si>
  <si>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</si>
  <si>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</si>
  <si>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</si>
  <si>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</si>
  <si>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</si>
  <si>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</si>
  <si>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</si>
  <si>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</si>
  <si>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</si>
  <si>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</si>
  <si>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</si>
  <si>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</si>
  <si>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</si>
  <si>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</si>
  <si>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</si>
  <si>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</si>
  <si>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</si>
  <si>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</si>
  <si>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</si>
  <si>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</si>
  <si>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</si>
  <si>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</si>
  <si>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</si>
  <si>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</si>
  <si>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</si>
  <si>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</si>
  <si>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</si>
  <si>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</si>
  <si>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</si>
  <si>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</si>
  <si>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</si>
  <si>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</si>
  <si>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</si>
  <si>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</si>
  <si>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</si>
  <si>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</si>
  <si>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</si>
  <si>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</si>
  <si>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</si>
  <si>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</si>
  <si>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</si>
  <si>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</si>
  <si>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</si>
  <si>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</si>
  <si>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</si>
  <si>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</si>
  <si>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</si>
  <si>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</si>
  <si>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</si>
  <si>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</si>
  <si>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</si>
  <si>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</si>
  <si>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</si>
  <si>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</si>
  <si>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</si>
  <si>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</si>
  <si>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</si>
  <si>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</si>
  <si>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</si>
  <si>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</si>
  <si>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</si>
  <si>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</si>
  <si>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</si>
  <si>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</si>
  <si>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</si>
  <si>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</si>
  <si>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</si>
  <si>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</si>
  <si>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</si>
  <si>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</si>
  <si>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</si>
  <si>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</si>
  <si>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</si>
  <si>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</si>
  <si>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</si>
  <si>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</si>
  <si>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</si>
  <si>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</si>
  <si>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</si>
  <si>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</si>
  <si>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</si>
  <si>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</si>
  <si>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</si>
  <si>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</si>
  <si>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</si>
  <si>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</si>
  <si>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</si>
  <si>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</si>
  <si>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</si>
  <si>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</si>
  <si>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</si>
  <si>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</si>
  <si>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</si>
  <si>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</si>
  <si>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</si>
  <si>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</si>
  <si>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</si>
  <si>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</si>
  <si>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</si>
  <si>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</si>
  <si>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</si>
  <si>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</si>
  <si>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</si>
  <si>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</si>
  <si>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</si>
  <si>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</si>
  <si>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</si>
  <si>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</si>
  <si>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</si>
  <si>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</si>
  <si>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</si>
  <si>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</si>
  <si>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</si>
  <si>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</si>
  <si>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</si>
  <si>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</si>
  <si>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</si>
  <si>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</si>
  <si>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</si>
  <si>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</si>
  <si>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</si>
  <si>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</si>
  <si>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</si>
  <si>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</si>
  <si>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</si>
  <si>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</si>
  <si>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</si>
  <si>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</si>
  <si>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</si>
  <si>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</si>
  <si>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</si>
  <si>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</si>
  <si>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</si>
  <si>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</si>
  <si>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</si>
  <si>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</si>
  <si>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</si>
  <si>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</si>
  <si>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</si>
  <si>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</si>
  <si>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</si>
  <si>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</si>
  <si>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</si>
  <si>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</si>
  <si>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</si>
  <si>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</si>
  <si>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</si>
  <si>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</si>
  <si>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</si>
  <si>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</si>
  <si>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</si>
  <si>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</si>
  <si>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</si>
  <si>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</si>
  <si>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</si>
  <si>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</si>
  <si>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</si>
  <si>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</si>
  <si>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</si>
  <si>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</si>
  <si>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</si>
  <si>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</si>
  <si>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</si>
  <si>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</si>
  <si>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</si>
  <si>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</si>
  <si>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</si>
  <si>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</si>
  <si>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</si>
  <si>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</si>
  <si>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</si>
  <si>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</si>
  <si>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</si>
  <si>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</si>
  <si>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</si>
  <si>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</si>
  <si>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</si>
  <si>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</si>
  <si>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</si>
  <si>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</si>
  <si>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</si>
  <si>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</si>
  <si>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</si>
  <si>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</si>
  <si>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</si>
  <si>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</si>
  <si>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</si>
  <si>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</si>
  <si>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</si>
  <si>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</si>
  <si>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</si>
  <si>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</si>
  <si>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</si>
  <si>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</si>
  <si>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</si>
  <si>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</si>
  <si>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</si>
  <si>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</si>
  <si>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</si>
  <si>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</si>
  <si>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</si>
  <si>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</si>
  <si>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</si>
  <si>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</si>
  <si>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</si>
  <si>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</si>
  <si>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</si>
  <si>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</si>
  <si>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</si>
  <si>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</si>
  <si>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</si>
  <si>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</si>
  <si>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</si>
  <si>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</si>
  <si>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</si>
  <si>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</si>
  <si>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</si>
  <si>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</si>
  <si>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</si>
  <si>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</si>
  <si>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</si>
  <si>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</si>
  <si>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</si>
  <si>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</si>
  <si>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</si>
  <si>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</si>
  <si>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</si>
  <si>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</si>
  <si>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</si>
  <si>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</si>
  <si>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</si>
  <si>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</si>
  <si>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</si>
  <si>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</si>
  <si>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</si>
  <si>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</si>
  <si>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</si>
  <si>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</si>
  <si>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</si>
  <si>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</si>
  <si>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</si>
  <si>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</si>
  <si>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</si>
  <si>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</si>
  <si>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</si>
  <si>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</si>
  <si>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</si>
  <si>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</si>
  <si>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</si>
  <si>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</si>
  <si>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</si>
  <si>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</si>
  <si>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</si>
  <si>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</si>
  <si>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</si>
  <si>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</si>
  <si>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</si>
  <si>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</si>
  <si>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</si>
  <si>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</si>
  <si>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</si>
  <si>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</si>
  <si>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</si>
  <si>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</si>
  <si>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</si>
  <si>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</si>
  <si>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</si>
  <si>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</si>
  <si>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</si>
  <si>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</si>
  <si>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</si>
  <si>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</si>
  <si>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</si>
  <si>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</si>
  <si>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</si>
  <si>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</si>
  <si>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</si>
  <si>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</si>
  <si>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</si>
  <si>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</si>
  <si>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</si>
  <si>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</si>
  <si>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</si>
  <si>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</si>
  <si>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</si>
  <si>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</si>
  <si>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</si>
  <si>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</si>
  <si>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</si>
  <si>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</si>
  <si>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</si>
  <si>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</si>
  <si>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</si>
  <si>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</si>
  <si>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</si>
  <si>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</si>
  <si>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</si>
  <si>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</si>
  <si>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</si>
  <si>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</si>
  <si>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</si>
  <si>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</si>
  <si>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</si>
  <si>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</si>
  <si>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</si>
  <si>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</si>
  <si>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</si>
  <si>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</si>
  <si>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</si>
  <si>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</si>
  <si>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</si>
  <si>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</si>
  <si>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</si>
  <si>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</si>
  <si>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</si>
  <si>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</si>
  <si>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</si>
  <si>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</si>
  <si>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</si>
  <si>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</si>
  <si>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</si>
  <si>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</si>
  <si>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</si>
  <si>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</si>
  <si>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</si>
  <si>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</si>
  <si>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</si>
  <si>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</si>
  <si>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</si>
  <si>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</si>
  <si>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</si>
  <si>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</si>
  <si>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</si>
  <si>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</si>
  <si>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</si>
  <si>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</si>
  <si>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</si>
  <si>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</si>
  <si>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</si>
  <si>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</si>
  <si>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</si>
  <si>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</si>
  <si>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</si>
  <si>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</si>
  <si>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</si>
  <si>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</si>
  <si>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</si>
  <si>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</si>
  <si>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</si>
  <si>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</si>
  <si>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</si>
  <si>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</si>
  <si>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</si>
  <si>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</si>
  <si>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</si>
  <si>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</si>
  <si>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</si>
  <si>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</si>
  <si>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</si>
  <si>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</si>
  <si>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</si>
  <si>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</si>
  <si>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</si>
  <si>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</si>
  <si>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</si>
  <si>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</si>
  <si>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</si>
  <si>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</si>
  <si>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</si>
  <si>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</si>
  <si>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</si>
  <si>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</si>
  <si>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</si>
  <si>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</si>
  <si>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</si>
  <si>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</si>
  <si>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</si>
  <si>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</si>
  <si>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</si>
  <si>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</si>
  <si>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</si>
  <si>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</si>
  <si>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</si>
  <si>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</si>
  <si>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</si>
  <si>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</si>
  <si>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</si>
  <si>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</si>
  <si>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</si>
  <si>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</si>
  <si>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</si>
  <si>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</si>
  <si>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</si>
  <si>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</si>
  <si>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</si>
  <si>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</si>
  <si>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</si>
  <si>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</si>
  <si>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</si>
  <si>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</si>
  <si>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</si>
  <si>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</si>
  <si>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</si>
  <si>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</si>
  <si>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</si>
  <si>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</si>
  <si>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</si>
  <si>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</si>
  <si>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</si>
  <si>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</si>
  <si>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</si>
  <si>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</si>
  <si>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</si>
  <si>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</si>
  <si>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</si>
  <si>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</si>
  <si>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</si>
  <si>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</si>
  <si>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</si>
  <si>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</si>
  <si>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</si>
  <si>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</si>
  <si>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</si>
  <si>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</si>
  <si>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</si>
  <si>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</si>
  <si>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</si>
  <si>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</si>
  <si>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</si>
  <si>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</si>
  <si>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</si>
  <si>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</si>
  <si>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</si>
  <si>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</si>
  <si>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</si>
  <si>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</si>
  <si>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</si>
  <si>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</si>
  <si>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</si>
  <si>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</si>
  <si>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</si>
  <si>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</si>
  <si>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</si>
  <si>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</si>
  <si>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</si>
  <si>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</si>
  <si>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</si>
  <si>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</si>
  <si>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</si>
  <si>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</si>
  <si>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</si>
  <si>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</si>
  <si>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</si>
  <si>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</si>
  <si>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</si>
  <si>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</si>
  <si>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</si>
  <si>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</si>
  <si>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</si>
  <si>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</si>
  <si>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</si>
  <si>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</si>
  <si>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</si>
  <si>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</si>
  <si>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</si>
  <si>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</si>
  <si>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</si>
  <si>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</si>
  <si>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</si>
  <si>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</si>
  <si>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</si>
  <si>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</si>
  <si>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</si>
  <si>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</si>
  <si>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</si>
  <si>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</si>
  <si>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</si>
  <si>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</si>
  <si>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</si>
  <si>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</si>
  <si>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</si>
  <si>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</si>
  <si>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</si>
  <si>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</si>
  <si>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</si>
  <si>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</si>
  <si>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</si>
  <si>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</si>
  <si>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</si>
  <si>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</si>
  <si>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</si>
  <si>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</si>
  <si>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</si>
  <si>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</si>
  <si>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</si>
  <si>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</si>
  <si>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</si>
  <si>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</si>
  <si>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</si>
  <si>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</si>
  <si>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</si>
  <si>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</si>
  <si>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</si>
  <si>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</si>
  <si>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</si>
  <si>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</si>
  <si>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</si>
  <si>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</si>
  <si>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</si>
  <si>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</si>
  <si>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</si>
  <si>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</si>
  <si>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</si>
  <si>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</si>
  <si>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</si>
  <si>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</si>
  <si>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</si>
  <si>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</si>
  <si>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</si>
  <si>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</si>
  <si>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</si>
  <si>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</si>
  <si>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</si>
  <si>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</si>
  <si>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</si>
  <si>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</si>
  <si>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</si>
  <si>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</si>
  <si>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</si>
  <si>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</si>
  <si>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</si>
  <si>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</si>
  <si>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</si>
  <si>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</si>
  <si>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</si>
  <si>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</si>
  <si>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</si>
  <si>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</si>
  <si>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</si>
  <si>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</si>
  <si>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</si>
  <si>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</si>
  <si>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</si>
  <si>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</si>
  <si>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</si>
  <si>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</si>
  <si>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</si>
  <si>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</si>
  <si>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</si>
  <si>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</si>
  <si>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</si>
  <si>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</si>
  <si>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</si>
  <si>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</si>
  <si>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</si>
  <si>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</si>
  <si>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</si>
  <si>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</si>
  <si>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</si>
  <si>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</si>
  <si>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</si>
  <si>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</si>
  <si>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</si>
  <si>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</si>
  <si>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</si>
  <si>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</si>
  <si>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</si>
  <si>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</si>
  <si>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</si>
  <si>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</si>
  <si>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</si>
  <si>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</si>
  <si>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</si>
  <si>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</si>
  <si>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</si>
  <si>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</si>
  <si>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</si>
  <si>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</si>
  <si>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</si>
  <si>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</si>
  <si>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</si>
  <si>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</si>
  <si>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</si>
  <si>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</si>
  <si>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</si>
  <si>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</si>
  <si>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</si>
  <si>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</si>
  <si>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</si>
  <si>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</si>
  <si>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</si>
  <si>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</si>
  <si>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</si>
  <si>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</si>
  <si>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</si>
  <si>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</si>
  <si>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</si>
  <si>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</si>
  <si>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</si>
  <si>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</si>
  <si>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</si>
  <si>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</si>
  <si>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</si>
  <si>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</si>
  <si>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</si>
  <si>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</si>
  <si>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</si>
  <si>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</si>
  <si>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</si>
  <si>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</si>
  <si>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</si>
  <si>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</si>
  <si>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</si>
  <si>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</si>
  <si>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</si>
  <si>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</si>
  <si>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</si>
  <si>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</si>
  <si>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</si>
  <si>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</si>
  <si>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</si>
  <si>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</si>
  <si>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</si>
  <si>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</si>
  <si>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</si>
  <si>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</si>
  <si>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</si>
  <si>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</si>
  <si>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</si>
  <si>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</si>
  <si>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</si>
  <si>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</si>
  <si>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</si>
  <si>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</si>
  <si>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</si>
  <si>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</si>
  <si>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</si>
  <si>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</si>
  <si>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</si>
  <si>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</si>
  <si>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</si>
  <si>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</si>
  <si>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</si>
  <si>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</si>
  <si>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</si>
  <si>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</si>
  <si>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</si>
  <si>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</si>
  <si>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</si>
  <si>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</si>
  <si>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</si>
  <si>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</si>
  <si>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</si>
  <si>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</si>
  <si>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</si>
  <si>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</si>
  <si>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</si>
  <si>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</si>
  <si>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</si>
  <si>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</si>
  <si>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</si>
  <si>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</si>
  <si>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</si>
  <si>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</si>
  <si>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</si>
  <si>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</si>
  <si>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</si>
  <si>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</si>
  <si>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</si>
  <si>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</si>
  <si>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</si>
  <si>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</si>
  <si>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</si>
  <si>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</si>
  <si>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</si>
  <si>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</si>
  <si>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</si>
  <si>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</si>
  <si>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</si>
  <si>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</si>
  <si>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</si>
  <si>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</si>
  <si>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</si>
  <si>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</si>
  <si>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</si>
  <si>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</si>
  <si>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</si>
  <si>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</si>
  <si>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</si>
  <si>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</si>
  <si>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</si>
  <si>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</si>
  <si>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</si>
  <si>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</si>
  <si>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</si>
  <si>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</si>
  <si>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</si>
  <si>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</si>
  <si>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</si>
  <si>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</si>
  <si>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</si>
  <si>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</si>
  <si>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</si>
  <si>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</si>
  <si>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</si>
  <si>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</si>
  <si>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</si>
  <si>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</si>
  <si>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</si>
  <si>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</si>
  <si>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</si>
  <si>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</si>
  <si>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</si>
  <si>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</si>
  <si>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</si>
  <si>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</si>
  <si>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</si>
  <si>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</si>
  <si>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</si>
  <si>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</si>
  <si>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</si>
  <si>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</si>
  <si>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</si>
  <si>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</si>
  <si>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</si>
  <si>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</si>
  <si>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</si>
  <si>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</si>
  <si>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</si>
  <si>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</si>
  <si>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</si>
  <si>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</si>
  <si>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</si>
  <si>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</si>
  <si>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</si>
  <si>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</si>
  <si>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</si>
  <si>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</si>
  <si>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</si>
  <si>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</si>
  <si>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</si>
  <si>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</si>
  <si>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</si>
  <si>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</si>
  <si>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</si>
  <si>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</si>
  <si>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</si>
  <si>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</si>
  <si>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</si>
  <si>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</si>
  <si>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</si>
  <si>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</si>
  <si>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</si>
  <si>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</si>
  <si>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</si>
  <si>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</si>
  <si>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</si>
  <si>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</si>
  <si>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</si>
  <si>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</si>
  <si>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</si>
  <si>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</si>
  <si>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</si>
  <si>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</si>
  <si>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</si>
  <si>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</si>
  <si>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</si>
  <si>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</si>
  <si>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</si>
  <si>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</si>
  <si>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</si>
  <si>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</si>
  <si>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</si>
  <si>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</si>
  <si>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</si>
  <si>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</si>
  <si>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</si>
  <si>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</si>
  <si>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</si>
  <si>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</si>
  <si>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</si>
  <si>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</si>
  <si>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</si>
  <si>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</si>
  <si>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</si>
  <si>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</si>
  <si>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</si>
  <si>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</si>
  <si>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</si>
  <si>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</si>
  <si>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</si>
  <si>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</si>
  <si>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</si>
  <si>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</si>
  <si>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</si>
  <si>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</si>
  <si>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</si>
  <si>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</si>
  <si>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</si>
  <si>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</si>
  <si>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</si>
  <si>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</si>
  <si>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</si>
  <si>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</si>
  <si>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</si>
  <si>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</si>
  <si>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</si>
  <si>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</si>
  <si>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</si>
  <si>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</si>
  <si>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</si>
  <si>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</si>
  <si>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</si>
  <si>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</si>
  <si>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</si>
  <si>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</si>
  <si>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</si>
  <si>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</si>
  <si>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</si>
  <si>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</si>
  <si>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</si>
  <si>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</si>
  <si>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</si>
  <si>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</si>
  <si>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</si>
  <si>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</si>
  <si>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</si>
  <si>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</si>
  <si>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</si>
  <si>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</si>
  <si>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</si>
  <si>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</si>
  <si>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</si>
  <si>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</si>
  <si>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</si>
  <si>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</si>
  <si>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</si>
  <si>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</si>
  <si>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</si>
  <si>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</si>
  <si>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</si>
  <si>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</si>
  <si>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</si>
  <si>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</si>
  <si>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</si>
  <si>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</si>
  <si>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</si>
  <si>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</si>
  <si>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</si>
  <si>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</si>
  <si>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</si>
  <si>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</si>
  <si>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</si>
  <si>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</si>
  <si>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</si>
  <si>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</si>
  <si>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</si>
  <si>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</si>
  <si>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</si>
  <si>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</si>
  <si>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</si>
  <si>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</si>
  <si>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</si>
  <si>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</si>
  <si>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</si>
  <si>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</si>
  <si>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</si>
  <si>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</si>
  <si>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</si>
  <si>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</si>
  <si>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</si>
  <si>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</si>
  <si>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</si>
  <si>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</si>
  <si>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</si>
  <si>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</si>
  <si>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</si>
  <si>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</si>
  <si>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</si>
  <si>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</si>
  <si>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</si>
  <si>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</si>
  <si>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</si>
  <si>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</si>
  <si>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</si>
  <si>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</si>
  <si>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</si>
  <si>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</si>
  <si>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</si>
  <si>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</si>
  <si>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</si>
  <si>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</si>
  <si>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</si>
  <si>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</si>
  <si>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</si>
  <si>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</si>
  <si>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</si>
  <si>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</si>
  <si>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</si>
  <si>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</si>
  <si>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</si>
  <si>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</si>
  <si>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</si>
  <si>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</si>
  <si>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</si>
  <si>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</si>
  <si>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</si>
  <si>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</si>
  <si>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</si>
  <si>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</si>
  <si>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</si>
  <si>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</si>
  <si>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</si>
  <si>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</si>
  <si>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</si>
  <si>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</si>
  <si>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</si>
  <si>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</si>
  <si>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</si>
  <si>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</si>
  <si>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</si>
  <si>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</si>
  <si>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</si>
  <si>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</si>
  <si>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</si>
  <si>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</si>
  <si>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</si>
  <si>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</si>
  <si>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</si>
  <si>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</si>
  <si>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</si>
  <si>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</si>
  <si>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</si>
  <si>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</si>
  <si>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</si>
  <si>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</si>
  <si>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</si>
  <si>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</si>
  <si>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</si>
  <si>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</si>
  <si>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</si>
  <si>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</si>
  <si>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</si>
  <si>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</si>
  <si>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</si>
  <si>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</si>
  <si>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</si>
  <si>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</si>
  <si>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</si>
  <si>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</si>
  <si>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</si>
  <si>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</si>
  <si>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</si>
  <si>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</si>
  <si>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</si>
  <si>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</si>
  <si>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</si>
  <si>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</si>
  <si>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</si>
  <si>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</si>
  <si>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</si>
  <si>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</si>
  <si>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</si>
  <si>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</si>
  <si>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</si>
  <si>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</si>
  <si>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</si>
  <si>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</si>
  <si>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</si>
  <si>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</si>
  <si>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</si>
  <si>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</si>
  <si>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</si>
  <si>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</si>
  <si>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</si>
  <si>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</si>
  <si>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</si>
  <si>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</si>
  <si>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</si>
  <si>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</si>
  <si>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</si>
  <si>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</si>
  <si>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</si>
  <si>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</si>
  <si>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</si>
  <si>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</si>
  <si>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</si>
  <si>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</si>
  <si>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</si>
  <si>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</si>
  <si>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</si>
  <si>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</si>
  <si>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</si>
  <si>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</si>
  <si>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</si>
  <si>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</si>
  <si>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</si>
  <si>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</si>
  <si>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</si>
  <si>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</si>
  <si>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</si>
  <si>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</si>
  <si>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</si>
  <si>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</si>
  <si>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</si>
  <si>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</si>
  <si>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</si>
  <si>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</si>
  <si>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</si>
  <si>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</si>
  <si>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</si>
  <si>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</si>
  <si>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</si>
  <si>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</si>
  <si>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</si>
  <si>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</si>
  <si>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</si>
  <si>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</si>
  <si>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</si>
  <si>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</si>
  <si>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</si>
  <si>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</si>
  <si>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</si>
  <si>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</si>
  <si>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</si>
  <si>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</si>
  <si>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</si>
  <si>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</si>
  <si>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</si>
  <si>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</si>
  <si>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</si>
  <si>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</si>
  <si>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</si>
  <si>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</si>
  <si>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</si>
  <si>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</si>
  <si>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</si>
  <si>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</si>
  <si>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</si>
  <si>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</si>
  <si>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</si>
  <si>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</si>
  <si>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</si>
  <si>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</si>
  <si>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</si>
  <si>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</si>
  <si>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</si>
  <si>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</si>
  <si>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</si>
  <si>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</si>
  <si>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</si>
  <si>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</si>
  <si>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</si>
  <si>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</si>
  <si>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</si>
  <si>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</si>
  <si>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</si>
  <si>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</si>
  <si>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</si>
  <si>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</si>
  <si>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</si>
  <si>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</si>
  <si>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</si>
  <si>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</si>
  <si>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</si>
  <si>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</si>
  <si>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</si>
  <si>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</si>
  <si>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</si>
  <si>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</si>
  <si>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</si>
  <si>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</si>
  <si>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</si>
  <si>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</si>
  <si>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</si>
  <si>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</si>
  <si>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</si>
  <si>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</si>
  <si>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</si>
  <si>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</si>
  <si>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</si>
  <si>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</si>
  <si>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</si>
  <si>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</si>
  <si>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</si>
  <si>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</si>
  <si>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</si>
  <si>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</si>
  <si>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</si>
  <si>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</si>
  <si>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</si>
  <si>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</si>
  <si>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</si>
  <si>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</si>
  <si>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</si>
  <si>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</si>
  <si>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</si>
  <si>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</si>
  <si>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</si>
  <si>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</si>
  <si>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</si>
  <si>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</si>
  <si>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</si>
  <si>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</si>
  <si>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</si>
  <si>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</si>
  <si>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</si>
  <si>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</si>
  <si>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</si>
  <si>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</si>
  <si>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</si>
  <si>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</si>
  <si>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</si>
  <si>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</si>
  <si>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</si>
  <si>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</si>
  <si>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</si>
  <si>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</si>
  <si>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</si>
  <si>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</si>
  <si>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</si>
  <si>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</si>
  <si>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</si>
  <si>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</si>
  <si>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</si>
  <si>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</si>
  <si>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</si>
  <si>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</si>
  <si>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</si>
  <si>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</si>
  <si>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</si>
  <si>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</si>
  <si>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</si>
  <si>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</si>
  <si>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</si>
  <si>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</si>
  <si>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</si>
  <si>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</si>
  <si>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</si>
  <si>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</si>
  <si>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</si>
  <si>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</si>
  <si>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</si>
  <si>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</si>
  <si>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</si>
  <si>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</si>
  <si>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</si>
  <si>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</si>
  <si>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</si>
  <si>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</si>
  <si>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</si>
  <si>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</si>
  <si>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</si>
  <si>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</si>
  <si>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</si>
  <si>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</si>
  <si>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</si>
  <si>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</si>
  <si>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</si>
  <si>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</si>
  <si>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</si>
  <si>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</si>
  <si>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</si>
  <si>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</si>
  <si>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</si>
  <si>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</si>
  <si>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</si>
  <si>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</si>
  <si>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</si>
  <si>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</si>
  <si>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</si>
  <si>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</si>
  <si>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</si>
  <si>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</si>
  <si>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</si>
  <si>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</si>
  <si>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</si>
  <si>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</si>
  <si>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</si>
  <si>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</si>
  <si>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</si>
  <si>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</si>
  <si>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</si>
  <si>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</si>
  <si>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</si>
  <si>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</si>
  <si>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</si>
  <si>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</si>
  <si>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</si>
  <si>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</si>
  <si>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</si>
  <si>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</si>
  <si>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</si>
  <si>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</si>
  <si>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</si>
  <si>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</si>
  <si>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</si>
  <si>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</si>
  <si>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</si>
  <si>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</si>
  <si>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</si>
  <si>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</si>
  <si>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</si>
  <si>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</si>
  <si>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</si>
  <si>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</si>
  <si>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</si>
  <si>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</si>
  <si>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</si>
  <si>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</si>
  <si>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</si>
  <si>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</si>
  <si>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</si>
  <si>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</si>
  <si>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</si>
  <si>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</si>
  <si>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</si>
  <si>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</si>
  <si>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</si>
  <si>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</si>
  <si>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</si>
  <si>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</si>
  <si>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</si>
  <si>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</si>
  <si>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</si>
  <si>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</si>
  <si>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</si>
  <si>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</si>
  <si>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</si>
  <si>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</si>
  <si>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</si>
  <si>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</si>
  <si>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</si>
  <si>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</si>
  <si>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</si>
  <si>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</si>
  <si>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</si>
  <si>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</si>
  <si>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</si>
  <si>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</si>
  <si>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</si>
  <si>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</si>
  <si>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</si>
  <si>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</si>
  <si>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</si>
  <si>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</si>
  <si>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</si>
  <si>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</si>
  <si>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</si>
  <si>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</si>
  <si>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</si>
  <si>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</si>
  <si>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</si>
  <si>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</si>
  <si>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</si>
  <si>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</si>
  <si>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</si>
  <si>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</si>
  <si>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</si>
  <si>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</si>
  <si>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</si>
  <si>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</si>
  <si>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</si>
  <si>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</si>
  <si>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</si>
  <si>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</si>
  <si>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</si>
  <si>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</si>
  <si>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</si>
  <si>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</si>
  <si>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</si>
  <si>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</si>
  <si>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</si>
  <si>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</si>
  <si>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</si>
  <si>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</si>
  <si>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</si>
  <si>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</si>
  <si>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</si>
  <si>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</si>
  <si>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</si>
  <si>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</si>
  <si>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</si>
  <si>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</si>
  <si>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</si>
  <si>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</si>
  <si>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</si>
  <si>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</si>
  <si>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</si>
  <si>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</si>
  <si>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</si>
  <si>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</si>
  <si>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</si>
  <si>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</si>
  <si>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</si>
  <si>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</si>
  <si>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</si>
  <si>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</si>
  <si>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</si>
  <si>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</si>
  <si>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</si>
  <si>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</si>
  <si>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</si>
  <si>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</si>
  <si>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</si>
  <si>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</si>
  <si>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</si>
  <si>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</si>
  <si>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</si>
  <si>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</si>
  <si>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</si>
  <si>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</si>
  <si>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</si>
  <si>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</si>
  <si>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</si>
  <si>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</si>
  <si>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</si>
  <si>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</si>
  <si>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</si>
  <si>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</si>
  <si>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</si>
  <si>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</si>
  <si>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</si>
  <si>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</si>
  <si>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</si>
  <si>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</si>
  <si>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</si>
  <si>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</si>
  <si>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</si>
  <si>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</si>
  <si>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</si>
  <si>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</si>
  <si>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</si>
  <si>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</si>
  <si>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</si>
  <si>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</si>
  <si>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</si>
  <si>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</si>
  <si>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</si>
  <si>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</si>
  <si>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</si>
  <si>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</si>
  <si>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</si>
  <si>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</si>
  <si>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</si>
  <si>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</si>
  <si>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</si>
  <si>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</si>
  <si>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</si>
  <si>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</si>
  <si>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</si>
  <si>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</si>
  <si>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</si>
  <si>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</si>
  <si>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</si>
  <si>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</si>
  <si>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</si>
  <si>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</si>
  <si>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</si>
  <si>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</si>
  <si>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</si>
  <si>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</si>
  <si>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</si>
  <si>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</si>
  <si>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</si>
  <si>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</si>
  <si>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</si>
  <si>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</si>
  <si>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</si>
  <si>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</si>
  <si>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</si>
  <si>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</si>
  <si>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</si>
  <si>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</si>
  <si>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</si>
  <si>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</si>
  <si>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</si>
  <si>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</si>
  <si>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</si>
  <si>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</si>
  <si>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</si>
  <si>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</si>
  <si>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</si>
  <si>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</si>
  <si>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</si>
  <si>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</si>
  <si>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</si>
  <si>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</si>
  <si>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</si>
  <si>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</si>
  <si>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</si>
  <si>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</si>
  <si>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</si>
  <si>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</si>
  <si>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</si>
  <si>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</si>
  <si>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</si>
  <si>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</si>
  <si>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</si>
  <si>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</si>
  <si>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</si>
  <si>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</si>
  <si>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</si>
  <si>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</si>
  <si>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</si>
  <si>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</si>
  <si>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</si>
  <si>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</si>
  <si>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</si>
  <si>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</si>
  <si>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</si>
  <si>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</si>
  <si>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</si>
  <si>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</si>
  <si>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</si>
  <si>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</si>
  <si>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</si>
  <si>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</si>
  <si>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</si>
  <si>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</si>
  <si>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</si>
  <si>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</si>
  <si>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</si>
  <si>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</si>
  <si>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</si>
  <si>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</si>
  <si>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</si>
  <si>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</si>
  <si>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</si>
  <si>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</si>
  <si>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</si>
  <si>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</si>
  <si>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</si>
  <si>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</si>
  <si>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</si>
  <si>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</si>
  <si>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</si>
  <si>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</si>
  <si>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</si>
  <si>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</si>
  <si>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</si>
  <si>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</si>
  <si>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</si>
  <si>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</si>
  <si>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</si>
  <si>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</si>
  <si>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</si>
  <si>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</si>
  <si>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</si>
  <si>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</si>
  <si>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</si>
  <si>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</si>
  <si>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</si>
  <si>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</si>
  <si>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</si>
  <si>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</si>
  <si>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</si>
  <si>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</si>
  <si>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</si>
  <si>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</si>
  <si>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</si>
  <si>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</si>
  <si>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</si>
  <si>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</si>
  <si>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</si>
  <si>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</si>
  <si>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</si>
  <si>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</si>
  <si>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</si>
  <si>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</si>
  <si>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</si>
  <si>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</si>
  <si>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</si>
  <si>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</si>
  <si>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</si>
  <si>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</si>
  <si>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</si>
  <si>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</si>
  <si>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</si>
  <si>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</si>
  <si>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</si>
  <si>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</si>
  <si>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</si>
  <si>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</si>
  <si>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</si>
  <si>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</si>
  <si>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</si>
  <si>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</si>
  <si>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</si>
  <si>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</si>
  <si>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</si>
  <si>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</si>
  <si>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</si>
  <si>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</si>
  <si>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</si>
  <si>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</si>
  <si>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</si>
  <si>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</si>
  <si>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</si>
  <si>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</si>
  <si>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</si>
  <si>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</si>
  <si>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</si>
  <si>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</si>
  <si>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</si>
  <si>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</si>
  <si>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</si>
  <si>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</si>
  <si>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</si>
  <si>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</si>
  <si>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</si>
  <si>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</si>
  <si>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</si>
  <si>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</si>
  <si>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</si>
  <si>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</si>
  <si>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</si>
  <si>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</si>
  <si>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</si>
  <si>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</si>
  <si>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</si>
  <si>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</si>
  <si>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</si>
  <si>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</si>
  <si>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</si>
  <si>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</si>
  <si>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</si>
  <si>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</si>
  <si>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</si>
  <si>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</si>
  <si>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</si>
  <si>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</si>
  <si>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</si>
  <si>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</si>
  <si>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</si>
  <si>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</si>
  <si>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</si>
  <si>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</si>
  <si>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</si>
  <si>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</si>
  <si>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</si>
  <si>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</si>
  <si>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</si>
  <si>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</si>
  <si>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</si>
  <si>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</si>
  <si>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</si>
  <si>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</si>
  <si>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</si>
  <si>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</si>
  <si>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</si>
  <si>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</si>
  <si>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</si>
  <si>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</si>
  <si>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</si>
  <si>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</si>
  <si>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</si>
  <si>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</si>
  <si>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</si>
  <si>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</si>
  <si>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</si>
  <si>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</si>
  <si>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</si>
  <si>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</si>
  <si>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</si>
  <si>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</si>
  <si>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</si>
  <si>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</si>
  <si>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</si>
  <si>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</si>
  <si>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</si>
  <si>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</si>
  <si>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</si>
  <si>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</si>
  <si>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</si>
  <si>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</si>
  <si>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</si>
  <si>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</si>
  <si>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</si>
  <si>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</si>
  <si>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</si>
  <si>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</si>
  <si>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</si>
  <si>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</si>
  <si>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</si>
  <si>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</si>
  <si>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</si>
  <si>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</si>
  <si>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</si>
  <si>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</si>
  <si>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</si>
  <si>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</si>
  <si>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</si>
  <si>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</si>
  <si>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</si>
  <si>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</si>
  <si>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</si>
  <si>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</si>
  <si>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</si>
  <si>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</si>
  <si>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</si>
  <si>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</si>
  <si>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</si>
  <si>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</si>
  <si>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</si>
  <si>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</si>
  <si>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</si>
  <si>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</si>
  <si>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</si>
  <si>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</si>
  <si>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</si>
  <si>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</si>
  <si>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</si>
  <si>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</si>
  <si>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</si>
  <si>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</si>
  <si>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</si>
  <si>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</si>
  <si>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</si>
  <si>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</si>
  <si>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</si>
  <si>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</si>
  <si>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</si>
  <si>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</si>
  <si>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</si>
  <si>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</si>
  <si>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</si>
  <si>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</si>
  <si>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</si>
  <si>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</si>
  <si>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</si>
  <si>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</si>
  <si>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</si>
  <si>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</si>
  <si>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</si>
  <si>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</si>
  <si>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</si>
  <si>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</si>
  <si>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</si>
  <si>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</si>
  <si>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</si>
  <si>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</si>
  <si>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</si>
  <si>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</si>
  <si>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</si>
  <si>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</si>
  <si>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</si>
  <si>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</si>
  <si>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</si>
  <si>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</si>
  <si>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</si>
  <si>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</si>
  <si>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</si>
  <si>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</si>
  <si>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</si>
  <si>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</si>
  <si>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</si>
  <si>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</si>
  <si>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</si>
  <si>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</si>
  <si>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</si>
  <si>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</si>
  <si>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</si>
  <si>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</si>
  <si>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</si>
  <si>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</si>
  <si>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</si>
  <si>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</si>
  <si>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</si>
  <si>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</si>
  <si>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</si>
  <si>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</si>
  <si>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</si>
  <si>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</si>
  <si>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</si>
  <si>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</si>
  <si>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</si>
  <si>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</si>
  <si>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</si>
  <si>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</si>
  <si>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</si>
  <si>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</si>
  <si>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</si>
  <si>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</si>
  <si>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</si>
  <si>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</si>
  <si>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</si>
  <si>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</si>
  <si>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</si>
  <si>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</si>
  <si>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</si>
  <si>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</si>
  <si>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</si>
  <si>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</si>
  <si>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</si>
  <si>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</si>
  <si>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</si>
  <si>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</si>
  <si>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</si>
  <si>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</si>
  <si>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</si>
  <si>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</si>
  <si>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</si>
  <si>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</si>
  <si>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</si>
  <si>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</si>
  <si>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</si>
  <si>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</si>
  <si>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</si>
  <si>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</si>
  <si>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</si>
  <si>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</si>
  <si>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</si>
  <si>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</si>
  <si>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</si>
  <si>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</si>
  <si>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</si>
  <si>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</si>
  <si>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</si>
  <si>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</si>
  <si>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</si>
  <si>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</si>
  <si>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</si>
  <si>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</si>
  <si>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</si>
  <si>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</si>
  <si>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</si>
  <si>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</si>
  <si>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</si>
  <si>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</si>
  <si>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</si>
  <si>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</si>
  <si>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</si>
  <si>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</si>
  <si>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</si>
  <si>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</si>
  <si>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</si>
  <si>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</si>
  <si>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</si>
  <si>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</si>
  <si>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</si>
  <si>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</si>
  <si>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</si>
  <si>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</si>
  <si>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</si>
  <si>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</si>
  <si>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</si>
  <si>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</si>
  <si>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</si>
  <si>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</si>
  <si>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</si>
  <si>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</si>
  <si>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</si>
  <si>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</si>
  <si>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</si>
  <si>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</si>
  <si>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</si>
  <si>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</si>
  <si>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</si>
  <si>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</si>
  <si>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</si>
  <si>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</si>
  <si>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</si>
  <si>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</si>
  <si>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</si>
  <si>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</si>
  <si>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</si>
  <si>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</si>
  <si>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</si>
  <si>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</si>
  <si>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</si>
  <si>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</si>
  <si>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</si>
  <si>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</si>
  <si>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</si>
  <si>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</si>
  <si>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</si>
  <si>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</si>
  <si>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</si>
  <si>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</si>
  <si>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</si>
  <si>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</si>
  <si>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</si>
  <si>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</si>
  <si>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</si>
  <si>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</si>
  <si>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</si>
  <si>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</si>
  <si>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</si>
  <si>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</si>
  <si>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</si>
  <si>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</si>
  <si>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</si>
  <si>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</si>
  <si>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</si>
  <si>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</si>
  <si>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</si>
  <si>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</si>
  <si>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</si>
  <si>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</si>
  <si>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</si>
  <si>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</si>
  <si>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</si>
  <si>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</si>
  <si>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</si>
  <si>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</si>
  <si>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</si>
  <si>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</si>
  <si>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</si>
  <si>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</si>
  <si>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</si>
  <si>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</si>
  <si>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</si>
  <si>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</si>
  <si>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</si>
  <si>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</si>
  <si>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</si>
  <si>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</si>
  <si>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</si>
  <si>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</si>
  <si>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</si>
  <si>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</si>
  <si>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</si>
  <si>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</si>
  <si>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</si>
  <si>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</si>
  <si>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</si>
  <si>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</si>
  <si>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</si>
  <si>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</si>
  <si>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</si>
  <si>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</si>
  <si>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</si>
  <si>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</si>
  <si>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</si>
  <si>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</si>
  <si>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</si>
  <si>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</si>
  <si>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</si>
  <si>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</si>
  <si>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</si>
  <si>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</si>
  <si>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</si>
  <si>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</si>
  <si>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</si>
  <si>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</si>
  <si>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</si>
  <si>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</si>
  <si>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</si>
  <si>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</si>
  <si>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</si>
  <si>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</si>
  <si>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</si>
  <si>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</si>
  <si>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</si>
  <si>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</si>
  <si>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</si>
  <si>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</si>
  <si>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</si>
  <si>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</si>
  <si>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</si>
  <si>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</si>
  <si>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</si>
  <si>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</si>
  <si>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</si>
  <si>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</si>
  <si>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</si>
  <si>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</si>
  <si>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</si>
  <si>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</si>
  <si>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</si>
  <si>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</si>
  <si>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</si>
  <si>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</si>
  <si>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</si>
  <si>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</si>
  <si>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</si>
  <si>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</si>
  <si>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</si>
  <si>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</si>
  <si>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</si>
  <si>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</si>
  <si>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</si>
  <si>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</si>
  <si>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</si>
  <si>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</si>
  <si>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</si>
  <si>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</si>
  <si>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</si>
  <si>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</si>
  <si>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</si>
  <si>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</si>
  <si>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</si>
  <si>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</si>
  <si>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</si>
  <si>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</si>
  <si>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</si>
  <si>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</si>
  <si>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</si>
  <si>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</si>
  <si>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</si>
  <si>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</si>
  <si>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</si>
  <si>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</si>
  <si>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</si>
  <si>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</si>
  <si>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</si>
  <si>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</si>
  <si>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</si>
  <si>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</si>
  <si>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</si>
  <si>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</si>
  <si>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</si>
  <si>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</si>
  <si>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</si>
  <si>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</si>
  <si>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</si>
  <si>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</si>
  <si>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</si>
  <si>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</si>
  <si>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</si>
  <si>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</si>
  <si>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</si>
  <si>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</si>
  <si>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</si>
  <si>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</si>
  <si>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</si>
  <si>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</si>
  <si>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</si>
  <si>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</si>
  <si>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</si>
  <si>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</si>
  <si>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</si>
  <si>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</si>
  <si>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</si>
  <si>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</si>
  <si>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</si>
  <si>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</si>
  <si>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</si>
  <si>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</si>
  <si>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</si>
  <si>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</si>
  <si>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</si>
  <si>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</si>
  <si>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</si>
  <si>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</si>
  <si>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</si>
  <si>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</si>
  <si>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</si>
  <si>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</si>
  <si>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</si>
  <si>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</si>
  <si>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</si>
  <si>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</si>
  <si>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</si>
  <si>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</si>
  <si>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</si>
  <si>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</si>
  <si>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</si>
  <si>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</si>
  <si>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</si>
  <si>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</si>
  <si>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</si>
  <si>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</si>
  <si>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</si>
  <si>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</si>
  <si>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</si>
  <si>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</si>
  <si>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</si>
  <si>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</si>
  <si>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</si>
  <si>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</si>
  <si>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</si>
  <si>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</si>
  <si>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</si>
  <si>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</si>
  <si>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</si>
  <si>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</si>
  <si>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</si>
  <si>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</si>
  <si>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</si>
  <si>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</si>
  <si>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</si>
  <si>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</si>
  <si>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</si>
  <si>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</si>
  <si>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</si>
  <si>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</si>
  <si>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</si>
  <si>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</si>
  <si>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</si>
  <si>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</si>
  <si>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</si>
  <si>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</si>
  <si>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</si>
  <si>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</si>
  <si>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</si>
  <si>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</si>
  <si>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</si>
  <si>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</si>
  <si>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</si>
  <si>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</si>
  <si>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</si>
  <si>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</si>
  <si>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</si>
  <si>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</si>
  <si>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</si>
  <si>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</si>
  <si>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</si>
  <si>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</si>
  <si>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</si>
  <si>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</si>
  <si>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</si>
  <si>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</si>
  <si>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</si>
  <si>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</si>
  <si>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</si>
  <si>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</si>
  <si>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</si>
  <si>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</si>
  <si>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</si>
  <si>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</si>
  <si>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</si>
  <si>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</si>
  <si>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</si>
  <si>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</si>
  <si>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</si>
  <si>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</si>
  <si>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</si>
  <si>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</si>
  <si>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</si>
  <si>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</si>
  <si>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</si>
  <si>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</si>
  <si>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</si>
  <si>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</si>
  <si>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</si>
  <si>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</si>
  <si>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</si>
  <si>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</si>
  <si>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</si>
  <si>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</si>
  <si>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</si>
  <si>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</si>
  <si>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</si>
  <si>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</si>
  <si>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</si>
  <si>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</si>
  <si>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</si>
  <si>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</si>
  <si>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</si>
  <si>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</si>
  <si>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</si>
  <si>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</si>
  <si>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</si>
  <si>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</si>
  <si>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</si>
  <si>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</si>
  <si>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</si>
  <si>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</si>
  <si>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</si>
  <si>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</si>
  <si>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</si>
  <si>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</si>
  <si>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</si>
  <si>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</si>
  <si>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</si>
  <si>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</si>
  <si>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</si>
  <si>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</si>
  <si>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</si>
  <si>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</si>
  <si>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</si>
  <si>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</si>
  <si>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</si>
  <si>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</si>
  <si>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</si>
  <si>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</si>
  <si>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</si>
  <si>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</si>
  <si>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</si>
  <si>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</si>
  <si>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</si>
  <si>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</si>
  <si>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</si>
  <si>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</si>
  <si>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</si>
  <si>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</si>
  <si>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</si>
  <si>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</si>
  <si>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</si>
  <si>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</si>
  <si>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</si>
  <si>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</si>
  <si>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</si>
  <si>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</si>
  <si>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</si>
  <si>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</si>
  <si>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</si>
  <si>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</si>
  <si>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</si>
  <si>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</si>
  <si>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</si>
  <si>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</si>
  <si>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</si>
  <si>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</si>
  <si>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</si>
  <si>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</si>
  <si>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</si>
  <si>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</si>
  <si>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</si>
  <si>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</si>
  <si>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</si>
  <si>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</si>
  <si>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</si>
  <si>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</si>
  <si>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</si>
  <si>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</si>
  <si>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</si>
  <si>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</si>
  <si>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</si>
  <si>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</si>
  <si>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</si>
  <si>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</si>
  <si>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</si>
  <si>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</si>
  <si>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</si>
  <si>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</si>
  <si>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</si>
  <si>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</si>
  <si>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</si>
  <si>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</si>
  <si>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</si>
  <si>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</si>
  <si>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</si>
  <si>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</si>
  <si>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</si>
  <si>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</si>
  <si>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</si>
  <si>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</si>
  <si>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</si>
  <si>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</si>
  <si>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</si>
  <si>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</si>
  <si>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</si>
  <si>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</si>
  <si>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</si>
  <si>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</si>
  <si>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</si>
  <si>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</si>
  <si>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</si>
  <si>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</si>
  <si>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</si>
  <si>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</si>
  <si>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</si>
  <si>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</si>
  <si>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</si>
  <si>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</si>
  <si>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</si>
  <si>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</si>
  <si>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</si>
  <si>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</si>
  <si>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</si>
  <si>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</si>
  <si>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</si>
  <si>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</si>
  <si>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</si>
  <si>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</si>
  <si>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</si>
  <si>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</si>
  <si>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</si>
  <si>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</si>
  <si>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</si>
  <si>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</si>
  <si>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</si>
  <si>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</si>
  <si>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</si>
  <si>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</si>
  <si>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</si>
  <si>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</si>
  <si>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</si>
  <si>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</si>
  <si>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</si>
  <si>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</si>
  <si>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</si>
  <si>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</si>
  <si>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</si>
  <si>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</si>
  <si>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</si>
  <si>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</si>
  <si>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</si>
  <si>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</si>
  <si>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</si>
  <si>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</si>
  <si>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</si>
  <si>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</si>
  <si>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</si>
  <si>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</si>
  <si>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</si>
  <si>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</si>
  <si>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</si>
  <si>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</si>
  <si>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</si>
  <si>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</si>
  <si>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</si>
  <si>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</si>
  <si>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</si>
  <si>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</si>
  <si>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</si>
  <si>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</si>
  <si>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</si>
  <si>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</si>
  <si>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</si>
  <si>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</si>
  <si>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</si>
  <si>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</si>
  <si>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</si>
  <si>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</si>
  <si>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</si>
  <si>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</si>
  <si>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</si>
  <si>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</si>
  <si>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</si>
  <si>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</si>
  <si>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</si>
  <si>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</si>
  <si>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</si>
  <si>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</si>
  <si>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</si>
  <si>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</si>
  <si>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</si>
  <si>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</si>
  <si>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</si>
  <si>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</si>
  <si>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</si>
  <si>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</si>
  <si>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</si>
  <si>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</si>
  <si>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</si>
  <si>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</si>
  <si>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</si>
  <si>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</si>
  <si>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</si>
  <si>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</si>
  <si>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</si>
  <si>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</si>
  <si>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</si>
  <si>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</si>
  <si>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</si>
  <si>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</si>
  <si>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</si>
  <si>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</si>
  <si>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</si>
  <si>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</si>
  <si>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</si>
  <si>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</si>
  <si>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</si>
  <si>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</si>
  <si>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</si>
  <si>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</si>
  <si>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</si>
  <si>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</si>
  <si>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</si>
  <si>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</si>
  <si>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</si>
  <si>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</si>
  <si>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</si>
  <si>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</si>
  <si>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</si>
  <si>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</si>
  <si>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</si>
  <si>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</si>
  <si>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</si>
  <si>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</si>
  <si>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</si>
  <si>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</si>
  <si>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</si>
  <si>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</si>
  <si>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</si>
  <si>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</si>
  <si>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</si>
  <si>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</si>
  <si>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</si>
  <si>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</si>
  <si>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</si>
  <si>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</si>
  <si>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</si>
  <si>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</si>
  <si>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</si>
  <si>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</si>
  <si>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</si>
  <si>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</si>
  <si>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</si>
  <si>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</si>
  <si>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</si>
  <si>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</si>
  <si>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</si>
  <si>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</si>
  <si>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</si>
  <si>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</si>
  <si>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</si>
  <si>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</si>
  <si>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</si>
  <si>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</si>
  <si>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</si>
  <si>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</si>
  <si>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</si>
  <si>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</si>
  <si>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</si>
  <si>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</si>
  <si>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</si>
  <si>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</si>
  <si>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</si>
  <si>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</si>
  <si>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</si>
  <si>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</si>
  <si>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</si>
  <si>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</si>
  <si>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</si>
  <si>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</si>
  <si>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</si>
  <si>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</si>
  <si>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</si>
  <si>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</si>
  <si>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</si>
  <si>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</si>
  <si>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</si>
  <si>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</si>
  <si>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</si>
  <si>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</si>
  <si>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</si>
  <si>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</si>
  <si>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</si>
  <si>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</si>
  <si>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</si>
  <si>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</si>
  <si>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</si>
  <si>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</si>
  <si>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</si>
  <si>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</si>
  <si>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</si>
  <si>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</si>
  <si>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</si>
  <si>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</si>
  <si>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</si>
  <si>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</si>
  <si>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</si>
  <si>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</si>
  <si>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</si>
  <si>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</si>
  <si>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</si>
  <si>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</si>
  <si>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</si>
  <si>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</si>
  <si>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</si>
  <si>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</si>
  <si>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</si>
  <si>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</si>
  <si>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</si>
  <si>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</si>
  <si>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</si>
  <si>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</si>
  <si>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</si>
  <si>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</si>
  <si>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</si>
  <si>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</si>
  <si>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</si>
  <si>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</si>
  <si>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</si>
  <si>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</si>
  <si>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</si>
  <si>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</si>
  <si>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</si>
  <si>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</si>
  <si>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</si>
  <si>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</si>
  <si>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</si>
  <si>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</si>
  <si>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</si>
  <si>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</si>
  <si>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</si>
  <si>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</si>
  <si>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</si>
  <si>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</si>
  <si>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</si>
  <si>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</si>
  <si>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</si>
  <si>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</si>
  <si>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</si>
  <si>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</si>
  <si>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</si>
  <si>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</si>
  <si>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</si>
  <si>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</si>
  <si>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</si>
  <si>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</si>
  <si>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</si>
  <si>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</si>
  <si>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</si>
  <si>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</si>
  <si>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</si>
  <si>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</si>
  <si>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</si>
  <si>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</si>
  <si>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</si>
  <si>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</si>
  <si>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</si>
  <si>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</si>
  <si>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</si>
  <si>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</si>
  <si>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</si>
  <si>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</si>
  <si>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</si>
  <si>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</si>
  <si>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</si>
  <si>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</si>
  <si>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</si>
  <si>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</si>
  <si>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</si>
  <si>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</si>
  <si>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</si>
  <si>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</si>
  <si>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</si>
  <si>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</si>
  <si>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</si>
  <si>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</si>
  <si>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</si>
  <si>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</si>
  <si>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</si>
  <si>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</si>
  <si>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</si>
  <si>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</si>
  <si>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</si>
  <si>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</si>
  <si>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</si>
  <si>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</si>
  <si>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</si>
  <si>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</si>
  <si>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</si>
  <si>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</si>
  <si>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</si>
  <si>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</si>
  <si>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</si>
  <si>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</si>
  <si>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</si>
  <si>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</si>
  <si>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</si>
  <si>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</si>
  <si>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</si>
  <si>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</si>
  <si>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</si>
  <si>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</si>
  <si>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</si>
  <si>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</si>
  <si>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</si>
  <si>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</si>
  <si>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</si>
  <si>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</si>
  <si>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</si>
  <si>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</si>
  <si>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</si>
  <si>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</si>
  <si>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</si>
  <si>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</si>
  <si>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</si>
  <si>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</si>
  <si>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</si>
  <si>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</si>
  <si>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</si>
  <si>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</si>
  <si>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</si>
  <si>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</si>
  <si>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</si>
  <si>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</si>
  <si>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</si>
  <si>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</si>
  <si>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</si>
  <si>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</si>
  <si>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</si>
  <si>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</si>
  <si>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</si>
  <si>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</si>
  <si>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</si>
  <si>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</si>
  <si>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</si>
  <si>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</si>
  <si>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</si>
  <si>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</si>
  <si>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</si>
  <si>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</si>
  <si>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</si>
  <si>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</si>
  <si>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</si>
  <si>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</si>
  <si>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</si>
  <si>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</si>
  <si>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</si>
  <si>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</si>
  <si>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</si>
  <si>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</si>
  <si>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</si>
  <si>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</si>
  <si>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</si>
  <si>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</si>
  <si>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</si>
  <si>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</si>
  <si>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</si>
  <si>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</si>
  <si>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</si>
  <si>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</si>
  <si>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</si>
  <si>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</si>
  <si>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</si>
  <si>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</si>
  <si>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</si>
  <si>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</si>
  <si>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</si>
  <si>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</si>
  <si>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</si>
  <si>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</si>
  <si>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</si>
  <si>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</si>
  <si>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</si>
  <si>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</si>
  <si>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</si>
  <si>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</si>
  <si>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</si>
  <si>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</si>
  <si>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</si>
  <si>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</si>
  <si>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</si>
  <si>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</si>
  <si>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</si>
  <si>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</si>
  <si>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</si>
  <si>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</si>
  <si>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</si>
  <si>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</si>
  <si>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</si>
  <si>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</si>
  <si>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</si>
  <si>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</si>
  <si>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</si>
  <si>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</si>
  <si>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</si>
  <si>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</si>
  <si>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</si>
  <si>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</si>
  <si>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</si>
  <si>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</si>
  <si>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</si>
  <si>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</si>
  <si>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</si>
  <si>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</si>
  <si>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</si>
  <si>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</si>
  <si>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</si>
  <si>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</si>
  <si>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</si>
  <si>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</si>
  <si>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</si>
  <si>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</si>
  <si>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</si>
  <si>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</si>
  <si>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</si>
  <si>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</si>
  <si>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</si>
  <si>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</si>
  <si>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</si>
  <si>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</si>
  <si>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</si>
  <si>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</si>
  <si>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</si>
  <si>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</si>
  <si>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</si>
  <si>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</si>
  <si>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</si>
  <si>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</si>
  <si>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</si>
  <si>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</si>
  <si>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</si>
  <si>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</si>
  <si>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</si>
  <si>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</si>
  <si>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</si>
  <si>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</si>
  <si>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</si>
  <si>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</si>
  <si>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</si>
  <si>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</si>
  <si>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</si>
  <si>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</si>
  <si>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</si>
  <si>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</si>
  <si>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</si>
  <si>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</si>
  <si>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</si>
  <si>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</si>
  <si>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</si>
  <si>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</si>
  <si>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</si>
  <si>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</si>
  <si>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</si>
  <si>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</si>
  <si>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</si>
  <si>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</si>
  <si>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</si>
  <si>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</si>
  <si>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</si>
  <si>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</si>
  <si>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</si>
  <si>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</si>
  <si>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</si>
  <si>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</si>
  <si>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</si>
  <si>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</si>
  <si>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</si>
  <si>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</si>
  <si>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</si>
  <si>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</si>
  <si>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</si>
  <si>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</si>
  <si>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</si>
  <si>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</si>
  <si>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</si>
  <si>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</si>
  <si>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</si>
  <si>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</si>
  <si>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</si>
  <si>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</si>
  <si>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</si>
  <si>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</si>
  <si>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</si>
  <si>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</si>
  <si>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</si>
  <si>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</si>
  <si>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</si>
  <si>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</si>
  <si>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</si>
  <si>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</si>
  <si>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</si>
  <si>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</si>
  <si>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</si>
  <si>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</si>
  <si>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</si>
  <si>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</si>
  <si>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</si>
  <si>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</si>
  <si>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</si>
  <si>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</si>
  <si>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</si>
  <si>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</si>
  <si>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</si>
  <si>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</si>
  <si>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</si>
  <si>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</si>
  <si>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</si>
  <si>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</si>
  <si>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</si>
  <si>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</si>
  <si>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</si>
  <si>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</si>
  <si>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</si>
  <si>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</si>
  <si>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</si>
  <si>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</si>
  <si>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</si>
  <si>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</si>
  <si>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</si>
  <si>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</si>
  <si>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</si>
  <si>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</si>
  <si>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</si>
  <si>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</si>
  <si>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</si>
  <si>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</si>
  <si>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</si>
  <si>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</si>
  <si>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</si>
  <si>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</si>
  <si>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</si>
  <si>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</si>
  <si>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</si>
  <si>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</si>
  <si>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</si>
  <si>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</si>
  <si>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</si>
  <si>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</si>
  <si>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</si>
  <si>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</si>
  <si>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</si>
  <si>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</si>
  <si>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</si>
  <si>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</si>
  <si>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</si>
  <si>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</si>
  <si>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</si>
  <si>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</si>
  <si>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</si>
  <si>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</si>
  <si>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</si>
  <si>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</si>
  <si>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</si>
  <si>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</si>
  <si>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</si>
  <si>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</si>
  <si>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</si>
  <si>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</si>
  <si>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</si>
  <si>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</si>
  <si>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</si>
  <si>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</si>
  <si>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</si>
  <si>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</si>
  <si>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</si>
  <si>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</si>
  <si>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</si>
  <si>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</si>
  <si>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</si>
  <si>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</si>
  <si>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</si>
  <si>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</si>
  <si>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</si>
  <si>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</si>
  <si>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</si>
  <si>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</si>
  <si>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</si>
  <si>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</si>
  <si>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</si>
  <si>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</si>
  <si>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</si>
  <si>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</si>
  <si>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</si>
  <si>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</si>
  <si>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</si>
  <si>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</si>
  <si>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</si>
  <si>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</si>
  <si>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</si>
  <si>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</si>
  <si>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</si>
  <si>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</si>
  <si>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</si>
  <si>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</si>
  <si>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</si>
  <si>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</si>
  <si>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</si>
  <si>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</si>
  <si>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</si>
  <si>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</si>
  <si>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</si>
  <si>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</si>
  <si>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</si>
  <si>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</si>
  <si>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</si>
  <si>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</si>
  <si>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</si>
  <si>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</si>
  <si>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</si>
  <si>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</si>
  <si>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</si>
  <si>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</si>
  <si>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</si>
  <si>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</si>
  <si>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</si>
  <si>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</si>
  <si>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</si>
  <si>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</si>
  <si>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</si>
  <si>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</si>
  <si>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</si>
  <si>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</si>
  <si>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</si>
  <si>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</si>
  <si>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</si>
  <si>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</si>
  <si>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</si>
  <si>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</si>
  <si>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</si>
  <si>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</si>
  <si>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</si>
  <si>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</si>
  <si>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</si>
  <si>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</si>
  <si>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</si>
  <si>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</si>
  <si>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</si>
  <si>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</si>
  <si>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</si>
  <si>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</si>
  <si>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</si>
  <si>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</si>
  <si>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</si>
  <si>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</si>
  <si>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</si>
  <si>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</si>
  <si>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</si>
  <si>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</si>
  <si>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</si>
  <si>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</si>
  <si>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</si>
  <si>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</si>
  <si>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</si>
  <si>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</si>
  <si>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</si>
  <si>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</si>
  <si>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</si>
  <si>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</si>
  <si>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</si>
  <si>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</si>
  <si>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</si>
  <si>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</si>
  <si>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</si>
  <si>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</si>
  <si>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</si>
  <si>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</si>
  <si>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</si>
  <si>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</si>
  <si>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</si>
  <si>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</si>
  <si>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</si>
  <si>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</si>
  <si>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</si>
  <si>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</si>
  <si>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</si>
  <si>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</si>
  <si>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</si>
  <si>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</si>
  <si>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</si>
  <si>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</si>
  <si>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</si>
  <si>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</si>
  <si>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</si>
  <si>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</si>
  <si>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</si>
  <si>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</si>
  <si>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</si>
  <si>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</si>
  <si>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</si>
  <si>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</si>
  <si>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</si>
  <si>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</si>
  <si>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</si>
  <si>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</si>
  <si>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</si>
  <si>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</si>
  <si>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</si>
  <si>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</si>
  <si>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</si>
  <si>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</si>
  <si>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</si>
  <si>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</si>
  <si>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</si>
  <si>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</si>
  <si>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</si>
  <si>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</si>
  <si>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</si>
  <si>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</si>
  <si>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</si>
  <si>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</si>
  <si>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</si>
  <si>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</si>
  <si>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</si>
  <si>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</si>
  <si>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</si>
  <si>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</si>
  <si>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</si>
  <si>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</si>
  <si>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</si>
  <si>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</si>
  <si>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</si>
  <si>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</si>
  <si>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</si>
  <si>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</si>
  <si>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</si>
  <si>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</si>
  <si>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</si>
  <si>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</si>
  <si>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</si>
  <si>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</si>
  <si>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</si>
  <si>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</si>
  <si>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</si>
  <si>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</si>
  <si>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</si>
  <si>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</si>
  <si>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</si>
  <si>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</si>
  <si>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</si>
  <si>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</si>
  <si>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</si>
  <si>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</si>
  <si>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</si>
  <si>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</si>
  <si>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</si>
  <si>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</si>
  <si>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</si>
  <si>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</si>
  <si>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</si>
  <si>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</si>
  <si>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</si>
  <si>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</si>
  <si>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</si>
  <si>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</si>
  <si>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</si>
  <si>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</si>
  <si>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</si>
  <si>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</si>
  <si>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</si>
  <si>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</si>
  <si>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</si>
  <si>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</si>
  <si>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</si>
  <si>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</si>
  <si>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</si>
  <si>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</si>
  <si>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</si>
  <si>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</si>
  <si>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</si>
  <si>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</si>
  <si>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</si>
  <si>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</si>
  <si>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</si>
  <si>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</si>
  <si>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</si>
  <si>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</si>
  <si>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</si>
  <si>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</si>
  <si>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</si>
  <si>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</si>
  <si>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</si>
  <si>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</si>
  <si>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</si>
  <si>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</si>
  <si>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</si>
  <si>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</si>
  <si>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</si>
  <si>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</si>
  <si>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</si>
  <si>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</si>
  <si>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</si>
  <si>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</si>
  <si>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</si>
  <si>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</si>
  <si>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</si>
  <si>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</si>
  <si>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</si>
  <si>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</si>
  <si>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</si>
  <si>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</si>
  <si>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</si>
  <si>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</si>
  <si>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</si>
  <si>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</si>
  <si>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</si>
  <si>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</si>
  <si>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</si>
  <si>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</si>
  <si>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</si>
  <si>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</si>
  <si>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</si>
  <si>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</si>
  <si>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</si>
  <si>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</si>
  <si>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</si>
  <si>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</si>
  <si>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</si>
  <si>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</si>
  <si>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</si>
  <si>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</si>
  <si>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</si>
  <si>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</si>
  <si>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</si>
  <si>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</si>
  <si>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</si>
  <si>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</si>
  <si>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</si>
  <si>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</si>
  <si>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</si>
  <si>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</si>
  <si>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</si>
  <si>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</si>
  <si>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</si>
  <si>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</si>
  <si>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</si>
  <si>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</si>
  <si>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</si>
  <si>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</si>
  <si>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</si>
  <si>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</si>
  <si>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</si>
  <si>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</si>
  <si>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</si>
  <si>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</si>
  <si>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</si>
  <si>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</si>
  <si>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</si>
  <si>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</si>
  <si>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</si>
  <si>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</si>
  <si>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</si>
  <si>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</si>
  <si>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</si>
  <si>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</si>
  <si>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</si>
  <si>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</si>
  <si>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</si>
  <si>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</si>
  <si>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</si>
  <si>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</si>
  <si>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</si>
  <si>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</si>
  <si>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</si>
  <si>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</si>
  <si>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</si>
  <si>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</si>
  <si>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</si>
  <si>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</si>
  <si>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</si>
  <si>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</si>
  <si>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</si>
  <si>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</si>
  <si>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</si>
  <si>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</si>
  <si>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</si>
  <si>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</si>
  <si>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</si>
  <si>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</si>
  <si>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</si>
  <si>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</si>
  <si>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</si>
  <si>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</si>
  <si>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</si>
  <si>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</si>
  <si>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</si>
  <si>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</si>
  <si>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</si>
  <si>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</si>
  <si>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</si>
  <si>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</si>
  <si>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</si>
  <si>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</si>
  <si>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</si>
  <si>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</si>
  <si>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</si>
  <si>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</si>
  <si>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</si>
  <si>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</si>
  <si>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</si>
  <si>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</si>
  <si>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</si>
  <si>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</si>
  <si>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</si>
  <si>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</si>
  <si>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</si>
  <si>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</si>
  <si>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</si>
  <si>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</si>
  <si>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</si>
  <si>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</si>
  <si>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</si>
  <si>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</si>
  <si>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</si>
  <si>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</si>
  <si>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</si>
  <si>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</si>
  <si>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</si>
  <si>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</si>
  <si>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</si>
  <si>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</si>
  <si>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</si>
  <si>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</si>
  <si>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</si>
  <si>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</si>
  <si>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</si>
  <si>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</si>
  <si>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</si>
  <si>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</si>
  <si>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</si>
  <si>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</si>
  <si>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</si>
  <si>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</si>
  <si>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</si>
  <si>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</si>
  <si>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</si>
  <si>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</si>
  <si>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</si>
  <si>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</si>
  <si>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</si>
  <si>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</si>
  <si>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</si>
  <si>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</si>
  <si>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</si>
  <si>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</si>
  <si>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</si>
  <si>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</si>
  <si>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</si>
  <si>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</si>
  <si>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</si>
  <si>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</si>
  <si>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</si>
  <si>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</si>
  <si>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</si>
  <si>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</si>
  <si>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</si>
  <si>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</si>
  <si>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</si>
  <si>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</si>
  <si>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</si>
  <si>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</si>
  <si>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</si>
  <si>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</si>
  <si>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</si>
  <si>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</si>
  <si>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</si>
  <si>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</si>
  <si>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</si>
  <si>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</si>
  <si>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</si>
  <si>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</si>
  <si>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</si>
  <si>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</si>
  <si>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</si>
  <si>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</si>
  <si>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</si>
  <si>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</si>
  <si>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</si>
  <si>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</si>
  <si>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</si>
  <si>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</si>
  <si>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</si>
  <si>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</si>
  <si>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</si>
  <si>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</si>
  <si>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</si>
  <si>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</si>
  <si>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</si>
  <si>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</si>
  <si>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</si>
  <si>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</si>
  <si>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</si>
  <si>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</si>
  <si>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</si>
  <si>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</si>
  <si>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</si>
  <si>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</si>
  <si>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</si>
  <si>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</si>
  <si>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</si>
  <si>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</si>
  <si>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</si>
  <si>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</si>
  <si>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</si>
  <si>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</si>
  <si>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</si>
  <si>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</si>
  <si>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</si>
  <si>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</si>
  <si>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</si>
  <si>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</si>
  <si>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</si>
  <si>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</si>
  <si>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</si>
  <si>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</si>
  <si>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</si>
  <si>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</si>
  <si>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</si>
  <si>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</si>
  <si>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</si>
  <si>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</si>
  <si>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</si>
  <si>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</si>
  <si>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</si>
  <si>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</si>
  <si>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</si>
  <si>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</si>
  <si>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</si>
  <si>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</si>
  <si>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</si>
  <si>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</si>
  <si>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</si>
  <si>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</si>
  <si>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</si>
  <si>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</si>
  <si>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</si>
  <si>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</si>
  <si>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</si>
  <si>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</si>
  <si>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</si>
  <si>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</si>
  <si>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</si>
  <si>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</si>
  <si>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</si>
  <si>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</si>
  <si>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</si>
  <si>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</si>
  <si>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</si>
  <si>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</si>
  <si>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</si>
  <si>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</si>
  <si>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</si>
  <si>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</si>
  <si>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</si>
  <si>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</si>
  <si>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</si>
  <si>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</si>
  <si>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</si>
  <si>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</si>
  <si>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</si>
  <si>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</si>
  <si>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</si>
  <si>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</si>
  <si>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</si>
  <si>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</si>
  <si>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</si>
  <si>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</si>
  <si>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</si>
  <si>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</si>
  <si>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</si>
  <si>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</si>
  <si>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</si>
  <si>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</si>
  <si>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</si>
  <si>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</si>
  <si>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</si>
  <si>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</si>
  <si>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</si>
  <si>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</si>
  <si>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</si>
  <si>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</si>
  <si>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</si>
  <si>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</si>
  <si>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</si>
  <si>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</si>
  <si>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</si>
  <si>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</si>
  <si>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</si>
  <si>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</si>
  <si>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</si>
  <si>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</si>
  <si>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</si>
  <si>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</si>
  <si>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</si>
  <si>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</si>
  <si>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</si>
  <si>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</si>
  <si>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</si>
  <si>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</si>
  <si>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</si>
  <si>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</si>
  <si>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</si>
  <si>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</si>
  <si>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</si>
  <si>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</si>
  <si>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</si>
  <si>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</si>
  <si>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</si>
  <si>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</si>
  <si>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</si>
  <si>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</si>
  <si>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</si>
  <si>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</si>
  <si>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</si>
  <si>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</si>
  <si>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</si>
  <si>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</si>
  <si>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</si>
  <si>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</si>
  <si>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</si>
  <si>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</si>
  <si>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</si>
  <si>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</si>
  <si>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</si>
  <si>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</si>
  <si>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</si>
  <si>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</si>
  <si>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</si>
  <si>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</si>
  <si>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</si>
  <si>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</si>
  <si>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</si>
  <si>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</si>
  <si>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</si>
  <si>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</si>
  <si>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</si>
  <si>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</si>
  <si>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</si>
  <si>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</si>
  <si>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</si>
  <si>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</si>
  <si>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</si>
  <si>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</si>
  <si>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</si>
  <si>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</si>
  <si>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</si>
  <si>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</si>
  <si>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</si>
  <si>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</si>
  <si>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</si>
  <si>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</si>
  <si>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</si>
  <si>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</si>
  <si>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</si>
  <si>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</si>
  <si>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</si>
  <si>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</si>
  <si>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</si>
  <si>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</si>
  <si>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</si>
  <si>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</si>
  <si>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</si>
  <si>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</si>
  <si>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</si>
  <si>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</si>
  <si>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</si>
  <si>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</si>
  <si>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</si>
  <si>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</si>
  <si>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</si>
  <si>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</si>
  <si>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</si>
  <si>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</si>
  <si>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</si>
  <si>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</si>
  <si>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</si>
  <si>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</si>
  <si>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</si>
  <si>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</si>
  <si>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</si>
  <si>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</si>
  <si>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</si>
  <si>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</si>
  <si>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</si>
  <si>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</si>
  <si>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</si>
  <si>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</si>
  <si>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</si>
  <si>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</si>
  <si>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</si>
  <si>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</si>
  <si>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</si>
  <si>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</si>
  <si>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</si>
  <si>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</si>
  <si>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</si>
  <si>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</si>
  <si>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</si>
  <si>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</si>
  <si>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</si>
  <si>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</si>
  <si>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</si>
  <si>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</si>
  <si>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</si>
  <si>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</si>
  <si>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</si>
  <si>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</si>
  <si>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</si>
  <si>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</si>
  <si>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</si>
  <si>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</si>
  <si>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</si>
  <si>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</si>
  <si>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</si>
  <si>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</si>
  <si>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</si>
  <si>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</si>
  <si>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</si>
  <si>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</si>
  <si>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</si>
  <si>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</si>
  <si>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</si>
  <si>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</si>
  <si>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</si>
  <si>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</si>
  <si>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</si>
  <si>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</si>
  <si>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</si>
  <si>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</si>
  <si>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</si>
  <si>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</si>
  <si>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</si>
  <si>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</si>
  <si>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</si>
  <si>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</si>
  <si>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</si>
  <si>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</si>
  <si>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</si>
  <si>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</si>
  <si>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</si>
  <si>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</si>
  <si>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</si>
  <si>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</si>
  <si>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</si>
  <si>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</si>
  <si>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</si>
  <si>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</si>
  <si>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</si>
  <si>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</si>
  <si>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</si>
  <si>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</si>
  <si>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</si>
  <si>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</si>
  <si>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</si>
  <si>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</si>
  <si>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</si>
  <si>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</si>
  <si>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</si>
  <si>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</si>
  <si>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</si>
  <si>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</si>
  <si>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</si>
  <si>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</si>
  <si>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</si>
  <si>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</si>
  <si>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</si>
  <si>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</si>
  <si>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</si>
  <si>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</si>
  <si>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</si>
  <si>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</si>
  <si>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</si>
  <si>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</si>
  <si>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</si>
  <si>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</si>
  <si>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</si>
  <si>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</si>
  <si>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</si>
  <si>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</si>
  <si>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</si>
  <si>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</si>
  <si>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</si>
  <si>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</si>
  <si>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</si>
  <si>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</si>
  <si>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</si>
  <si>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</si>
  <si>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</si>
  <si>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</si>
  <si>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</si>
  <si>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</si>
  <si>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</si>
  <si>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</si>
  <si>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</si>
  <si>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</si>
  <si>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</si>
  <si>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</si>
  <si>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</si>
  <si>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</si>
  <si>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</si>
  <si>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</si>
  <si>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</si>
  <si>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</si>
  <si>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</si>
  <si>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</si>
  <si>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</si>
  <si>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</si>
  <si>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</si>
  <si>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</si>
  <si>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</si>
  <si>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</si>
  <si>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</si>
  <si>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</si>
  <si>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</si>
  <si>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</si>
  <si>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</si>
  <si>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</si>
  <si>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</si>
  <si>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</si>
  <si>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</si>
  <si>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</si>
  <si>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</si>
  <si>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</si>
  <si>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</si>
  <si>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</si>
  <si>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</si>
  <si>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</si>
  <si>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</si>
  <si>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</si>
  <si>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</si>
  <si>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</si>
  <si>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</si>
  <si>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</si>
  <si>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</si>
  <si>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</si>
  <si>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</si>
  <si>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</si>
  <si>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</si>
  <si>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</si>
  <si>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</si>
  <si>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</si>
  <si>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</si>
  <si>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</si>
  <si>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</si>
  <si>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</si>
  <si>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</si>
  <si>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</si>
  <si>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</si>
  <si>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</si>
  <si>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</si>
  <si>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</si>
  <si>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</si>
  <si>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</si>
  <si>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</si>
  <si>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</si>
  <si>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</si>
  <si>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</si>
  <si>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</si>
  <si>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</si>
  <si>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</si>
  <si>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</si>
  <si>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</si>
  <si>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</si>
  <si>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</si>
  <si>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</si>
  <si>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</si>
  <si>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</si>
  <si>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</si>
  <si>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</si>
  <si>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</si>
  <si>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</si>
  <si>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</si>
  <si>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</si>
  <si>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</si>
  <si>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</si>
  <si>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</si>
  <si>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</si>
  <si>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</si>
  <si>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</si>
  <si>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</si>
  <si>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</si>
  <si>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</si>
  <si>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</si>
  <si>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</si>
  <si>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</si>
  <si>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</si>
  <si>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</si>
  <si>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</si>
  <si>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</si>
  <si>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</si>
  <si>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</si>
  <si>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</si>
  <si>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</si>
  <si>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</si>
  <si>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</si>
  <si>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</si>
  <si>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</si>
  <si>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</si>
  <si>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</si>
  <si>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</si>
  <si>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</si>
  <si>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</si>
  <si>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</si>
  <si>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</si>
  <si>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</si>
  <si>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</si>
  <si>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</si>
  <si>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</si>
  <si>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</si>
  <si>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</si>
  <si>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</si>
  <si>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</si>
  <si>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</si>
  <si>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</si>
  <si>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</si>
  <si>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</si>
  <si>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</si>
  <si>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</si>
  <si>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</si>
  <si>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</si>
  <si>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</si>
  <si>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</si>
  <si>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</si>
  <si>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</si>
  <si>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</si>
  <si>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</si>
  <si>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</si>
  <si>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</si>
  <si>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</si>
  <si>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</si>
  <si>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</si>
  <si>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</si>
  <si>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</si>
  <si>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</si>
  <si>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</si>
  <si>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</si>
  <si>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</si>
  <si>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</si>
  <si>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</si>
  <si>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</si>
  <si>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</si>
  <si>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</si>
  <si>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</si>
  <si>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</si>
  <si>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</si>
  <si>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</si>
  <si>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</si>
  <si>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</si>
  <si>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</si>
  <si>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</si>
  <si>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</si>
  <si>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</si>
  <si>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</si>
  <si>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</si>
  <si>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</si>
  <si>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</si>
  <si>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</si>
  <si>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</si>
  <si>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</si>
  <si>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</si>
  <si>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</si>
  <si>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</si>
  <si>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</si>
  <si>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</si>
  <si>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</si>
  <si>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</si>
  <si>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</si>
  <si>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</si>
  <si>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</si>
  <si>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</si>
  <si>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</si>
  <si>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</si>
  <si>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</si>
  <si>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</si>
  <si>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</si>
  <si>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</si>
  <si>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</si>
  <si>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</si>
  <si>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</si>
  <si>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</si>
  <si>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</si>
  <si>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</si>
  <si>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</si>
  <si>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</si>
  <si>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</si>
  <si>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</si>
  <si>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</si>
  <si>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</si>
  <si>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</si>
  <si>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</si>
  <si>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</si>
  <si>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</si>
  <si>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</si>
  <si>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</si>
  <si>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</si>
  <si>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</si>
  <si>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</si>
  <si>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</si>
  <si>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</si>
  <si>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</si>
  <si>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</si>
  <si>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</si>
  <si>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</si>
  <si>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</si>
  <si>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</si>
  <si>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</si>
  <si>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</si>
  <si>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</si>
  <si>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</si>
  <si>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</si>
  <si>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</si>
  <si>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</si>
  <si>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</si>
  <si>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</si>
  <si>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</si>
  <si>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</si>
  <si>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</si>
  <si>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</si>
  <si>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</si>
  <si>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</si>
  <si>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</si>
  <si>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</si>
  <si>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</si>
  <si>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</si>
  <si>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</si>
  <si>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</si>
  <si>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</si>
  <si>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</si>
  <si>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</si>
  <si>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</si>
  <si>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</si>
  <si>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</si>
  <si>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</si>
  <si>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</si>
  <si>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</si>
  <si>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</si>
  <si>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</si>
  <si>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</si>
  <si>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</si>
  <si>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</si>
  <si>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</si>
  <si>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</si>
  <si>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</si>
  <si>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</si>
  <si>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</si>
  <si>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</si>
  <si>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</si>
  <si>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</si>
  <si>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</si>
  <si>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</si>
  <si>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</si>
  <si>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</si>
  <si>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</si>
  <si>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</si>
  <si>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</si>
  <si>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</si>
  <si>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</si>
  <si>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</si>
  <si>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</si>
  <si>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</si>
  <si>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</si>
  <si>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</si>
  <si>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</si>
  <si>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</si>
  <si>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</si>
  <si>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</si>
  <si>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</si>
  <si>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</si>
  <si>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</si>
  <si>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</si>
  <si>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</si>
  <si>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</si>
  <si>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</si>
  <si>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</si>
  <si>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</si>
  <si>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</si>
  <si>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</si>
  <si>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</si>
  <si>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</si>
  <si>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</si>
  <si>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</si>
  <si>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</si>
  <si>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</si>
  <si>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</si>
  <si>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</si>
  <si>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</si>
  <si>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</si>
  <si>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</si>
  <si>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</si>
  <si>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</si>
  <si>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</si>
  <si>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</si>
  <si>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</si>
  <si>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</si>
  <si>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</si>
  <si>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</si>
  <si>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</si>
  <si>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</si>
  <si>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</si>
  <si>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</si>
  <si>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</si>
  <si>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</si>
  <si>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</si>
  <si>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</si>
  <si>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</si>
  <si>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</si>
  <si>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</si>
  <si>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</si>
  <si>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</si>
  <si>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</si>
  <si>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</si>
  <si>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</si>
  <si>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</si>
  <si>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</si>
  <si>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</si>
  <si>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</si>
  <si>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</si>
  <si>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</si>
  <si>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</si>
  <si>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</si>
  <si>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</si>
  <si>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</si>
  <si>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</si>
  <si>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</si>
  <si>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</si>
  <si>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</si>
  <si>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</si>
  <si>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</si>
  <si>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</si>
  <si>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</si>
  <si>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</si>
  <si>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</si>
  <si>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</si>
  <si>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</si>
  <si>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</si>
  <si>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</si>
  <si>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</si>
  <si>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</si>
  <si>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</si>
  <si>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</si>
  <si>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</si>
  <si>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</si>
  <si>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</si>
  <si>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</si>
  <si>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</si>
  <si>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</si>
  <si>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</si>
  <si>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</si>
  <si>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</si>
  <si>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</si>
  <si>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</si>
  <si>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</si>
  <si>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</si>
  <si>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</si>
  <si>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</si>
  <si>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</si>
  <si>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</si>
  <si>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</si>
  <si>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</si>
  <si>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</si>
  <si>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</si>
  <si>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</si>
  <si>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</si>
  <si>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</si>
  <si>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</si>
  <si>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</si>
  <si>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</si>
  <si>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</si>
  <si>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</si>
  <si>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</si>
  <si>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</si>
  <si>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</si>
  <si>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</si>
  <si>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</si>
  <si>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</si>
  <si>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</si>
  <si>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</si>
  <si>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</si>
  <si>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</si>
  <si>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</si>
  <si>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</si>
  <si>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</si>
  <si>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</si>
  <si>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</si>
  <si>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</si>
  <si>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</si>
  <si>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</si>
  <si>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</si>
  <si>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</si>
  <si>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</si>
  <si>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</si>
  <si>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</si>
  <si>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</si>
  <si>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</si>
  <si>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</si>
  <si>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</si>
  <si>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</si>
  <si>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</si>
  <si>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</si>
  <si>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</si>
  <si>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</si>
  <si>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</si>
  <si>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</si>
  <si>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</si>
  <si>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</si>
  <si>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</si>
  <si>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</si>
  <si>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</si>
  <si>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</si>
  <si>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</si>
  <si>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</si>
  <si>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</si>
  <si>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</si>
  <si>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</si>
  <si>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</si>
  <si>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</si>
  <si>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</si>
  <si>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</si>
  <si>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</si>
  <si>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</si>
  <si>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</si>
  <si>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</si>
  <si>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</si>
  <si>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</si>
  <si>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</si>
  <si>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</si>
  <si>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</si>
  <si>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</si>
  <si>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</si>
  <si>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</si>
  <si>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</si>
  <si>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</si>
  <si>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</si>
  <si>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</si>
  <si>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</si>
  <si>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</si>
  <si>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</si>
  <si>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</si>
  <si>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</si>
  <si>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</si>
  <si>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</si>
  <si>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</si>
  <si>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</si>
  <si>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</si>
  <si>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</si>
  <si>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</si>
  <si>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</si>
  <si>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</si>
  <si>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</si>
  <si>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</si>
  <si>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</si>
  <si>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</si>
  <si>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</si>
  <si>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</si>
  <si>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</si>
  <si>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</si>
  <si>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</si>
  <si>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</si>
  <si>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</si>
  <si>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</si>
  <si>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</si>
  <si>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</si>
  <si>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</si>
  <si>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</si>
  <si>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</si>
  <si>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</si>
  <si>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</si>
  <si>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</si>
  <si>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</si>
  <si>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</si>
  <si>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</si>
  <si>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</si>
  <si>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</si>
  <si>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</si>
  <si>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</si>
  <si>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</si>
  <si>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</si>
  <si>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</si>
  <si>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</si>
  <si>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</si>
  <si>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</si>
  <si>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</si>
  <si>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</si>
  <si>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</si>
  <si>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</si>
  <si>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</si>
  <si>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</si>
  <si>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</si>
  <si>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</si>
  <si>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</si>
  <si>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</si>
  <si>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</si>
  <si>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</si>
  <si>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</si>
  <si>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</si>
  <si>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</si>
  <si>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</si>
  <si>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</si>
  <si>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</si>
  <si>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</si>
  <si>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</si>
  <si>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</si>
  <si>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</si>
  <si>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</si>
  <si>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</si>
  <si>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</si>
  <si>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</si>
  <si>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</si>
  <si>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</si>
  <si>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</si>
  <si>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</si>
  <si>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</si>
  <si>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</si>
  <si>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</si>
  <si>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</si>
  <si>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</si>
  <si>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</si>
  <si>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</si>
  <si>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</si>
  <si>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</si>
  <si>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</si>
  <si>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</si>
  <si>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</si>
  <si>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</si>
  <si>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</si>
  <si>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</si>
  <si>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</si>
  <si>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</si>
  <si>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</si>
  <si>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</si>
  <si>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</si>
  <si>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</si>
  <si>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</si>
  <si>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</si>
  <si>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</si>
  <si>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</si>
  <si>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</si>
  <si>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</si>
  <si>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</si>
  <si>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</si>
  <si>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</si>
  <si>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</si>
  <si>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</si>
  <si>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</si>
  <si>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</si>
  <si>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</si>
  <si>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</si>
  <si>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</si>
  <si>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</si>
  <si>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</si>
  <si>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</si>
  <si>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</si>
  <si>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</si>
  <si>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</si>
  <si>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</si>
  <si>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</si>
  <si>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</si>
  <si>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</si>
  <si>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</si>
  <si>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</si>
  <si>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</si>
  <si>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</si>
  <si>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</si>
  <si>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</si>
  <si>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</si>
  <si>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</si>
  <si>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</si>
  <si>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</si>
  <si>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</si>
  <si>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</si>
  <si>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</si>
  <si>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</si>
  <si>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</si>
  <si>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</si>
  <si>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</si>
  <si>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</si>
  <si>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</si>
  <si>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</si>
  <si>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</si>
  <si>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</si>
  <si>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</si>
  <si>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</si>
  <si>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</si>
  <si>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</si>
  <si>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</si>
  <si>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</si>
  <si>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</si>
  <si>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</si>
  <si>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</si>
  <si>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</si>
  <si>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</si>
  <si>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</si>
  <si>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</si>
  <si>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</si>
  <si>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</si>
  <si>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</si>
  <si>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</si>
  <si>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</si>
  <si>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</si>
  <si>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</si>
  <si>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</si>
  <si>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</si>
  <si>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</si>
  <si>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</si>
  <si>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</si>
  <si>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</si>
  <si>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</si>
  <si>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</si>
  <si>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</si>
  <si>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</si>
  <si>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</si>
  <si>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</si>
  <si>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</si>
  <si>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</si>
  <si>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</si>
  <si>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</si>
  <si>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</si>
  <si>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</si>
  <si>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</si>
  <si>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</si>
  <si>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</si>
  <si>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</si>
  <si>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</si>
  <si>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</si>
  <si>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</si>
  <si>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</si>
  <si>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</si>
  <si>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</si>
  <si>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</si>
  <si>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</si>
  <si>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</si>
  <si>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</si>
  <si>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</si>
  <si>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</si>
  <si>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</si>
  <si>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</si>
  <si>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</si>
  <si>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</si>
  <si>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</si>
  <si>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</si>
  <si>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</si>
  <si>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</si>
  <si>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</si>
  <si>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</si>
  <si>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</si>
  <si>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</si>
  <si>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</si>
  <si>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</si>
  <si>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</si>
  <si>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</si>
  <si>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</si>
  <si>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</si>
  <si>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</si>
  <si>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</si>
  <si>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</si>
  <si>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</si>
  <si>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</si>
  <si>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</si>
  <si>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</si>
  <si>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</si>
  <si>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</si>
  <si>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</si>
  <si>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</si>
  <si>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</si>
  <si>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</si>
  <si>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</si>
  <si>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</si>
  <si>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</si>
  <si>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</si>
  <si>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</si>
  <si>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</si>
  <si>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</si>
  <si>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</si>
  <si>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</si>
  <si>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</si>
  <si>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</si>
  <si>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</si>
  <si>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</si>
  <si>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</si>
  <si>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</si>
  <si>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</si>
  <si>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</si>
  <si>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</si>
  <si>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</si>
  <si>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</si>
  <si>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</si>
  <si>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</si>
  <si>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</si>
  <si>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</si>
  <si>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</si>
  <si>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</si>
  <si>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</si>
  <si>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</si>
  <si>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</si>
  <si>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</si>
  <si>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</si>
  <si>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</si>
  <si>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</si>
  <si>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</si>
  <si>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</si>
  <si>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</si>
  <si>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</si>
  <si>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</si>
  <si>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</si>
  <si>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</si>
  <si>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</si>
  <si>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</si>
  <si>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</si>
  <si>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</si>
  <si>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</si>
  <si>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</si>
  <si>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</si>
  <si>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</si>
  <si>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</si>
  <si>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</si>
  <si>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</si>
  <si>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</si>
  <si>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</si>
  <si>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</si>
  <si>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</si>
  <si>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</si>
  <si>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</si>
  <si>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</si>
  <si>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</si>
  <si>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</si>
  <si>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</si>
  <si>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</si>
  <si>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</si>
  <si>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</si>
  <si>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</si>
  <si>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</si>
  <si>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</si>
  <si>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</si>
  <si>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</si>
  <si>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</si>
  <si>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</si>
  <si>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</si>
  <si>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</si>
  <si>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</si>
  <si>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</si>
  <si>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</si>
  <si>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</si>
  <si>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</si>
  <si>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</si>
  <si>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</si>
  <si>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</si>
  <si>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</si>
  <si>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</si>
  <si>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</si>
  <si>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</si>
  <si>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</si>
  <si>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</si>
  <si>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</si>
  <si>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</si>
  <si>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</si>
  <si>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</si>
  <si>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</si>
  <si>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</si>
  <si>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</si>
  <si>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</si>
  <si>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</si>
  <si>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</si>
  <si>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</si>
  <si>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</si>
  <si>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</si>
  <si>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</si>
  <si>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</si>
  <si>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</si>
  <si>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</si>
  <si>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</si>
  <si>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</si>
  <si>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</si>
  <si>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</si>
  <si>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</si>
  <si>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</si>
  <si>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</si>
  <si>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</si>
  <si>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</si>
  <si>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</si>
  <si>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</si>
  <si>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</si>
  <si>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</si>
  <si>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</si>
  <si>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</si>
  <si>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</si>
  <si>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</si>
  <si>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</si>
  <si>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</si>
  <si>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</si>
  <si>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</si>
  <si>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</si>
  <si>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</si>
  <si>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</si>
  <si>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</si>
  <si>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</si>
  <si>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</si>
  <si>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</si>
  <si>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</si>
  <si>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</si>
  <si>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</si>
  <si>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</si>
  <si>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</si>
  <si>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</si>
  <si>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</si>
  <si>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</si>
  <si>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</si>
  <si>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</si>
  <si>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</si>
  <si>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</si>
  <si>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</si>
  <si>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</si>
  <si>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</si>
  <si>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</si>
  <si>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</si>
  <si>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</si>
  <si>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</si>
  <si>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</si>
  <si>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</si>
  <si>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</si>
  <si>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</si>
  <si>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</si>
  <si>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</si>
  <si>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</si>
  <si>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</si>
  <si>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</si>
  <si>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</si>
  <si>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</si>
  <si>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</si>
  <si>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</si>
  <si>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</si>
  <si>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</si>
  <si>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</si>
  <si>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</si>
  <si>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</si>
  <si>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</si>
  <si>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</si>
  <si>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</si>
  <si>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</si>
  <si>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</si>
  <si>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</si>
  <si>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</si>
  <si>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</si>
  <si>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</si>
  <si>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</si>
  <si>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</si>
  <si>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</si>
  <si>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</si>
  <si>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</si>
  <si>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</si>
  <si>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</si>
  <si>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</si>
  <si>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</si>
  <si>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</si>
  <si>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</si>
  <si>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</si>
  <si>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</si>
  <si>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</si>
  <si>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</si>
  <si>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</si>
  <si>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</si>
  <si>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</si>
  <si>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</si>
  <si>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</si>
  <si>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</si>
  <si>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</si>
  <si>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</si>
  <si>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</si>
  <si>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</si>
  <si>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</si>
  <si>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</si>
  <si>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</si>
  <si>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</si>
  <si>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</si>
  <si>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</si>
  <si>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</si>
  <si>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</si>
  <si>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</si>
  <si>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</si>
  <si>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</si>
  <si>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</si>
  <si>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</si>
  <si>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</si>
  <si>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</si>
  <si>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</si>
  <si>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</si>
  <si>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</si>
  <si>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</si>
  <si>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</si>
  <si>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</si>
  <si>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</si>
  <si>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</si>
  <si>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</si>
  <si>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</si>
  <si>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</si>
  <si>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</si>
  <si>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</si>
  <si>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</si>
  <si>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</si>
  <si>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</si>
  <si>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</si>
  <si>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</si>
  <si>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</si>
  <si>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</si>
  <si>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</si>
  <si>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</si>
  <si>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</si>
  <si>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</si>
  <si>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</si>
  <si>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</si>
  <si>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</si>
  <si>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</si>
  <si>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</si>
  <si>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</si>
  <si>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</si>
  <si>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</si>
  <si>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</si>
  <si>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</si>
  <si>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</si>
  <si>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</si>
  <si>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</si>
  <si>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</si>
  <si>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</si>
  <si>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</si>
  <si>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</si>
  <si>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</si>
  <si>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</si>
  <si>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</si>
  <si>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</si>
  <si>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</si>
  <si>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</si>
  <si>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</si>
  <si>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</si>
  <si>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</si>
  <si>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</si>
  <si>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</si>
  <si>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</si>
  <si>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</si>
  <si>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</si>
  <si>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</si>
  <si>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</si>
  <si>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</si>
  <si>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</si>
  <si>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</si>
  <si>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</si>
  <si>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</si>
  <si>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</si>
  <si>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</si>
  <si>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</si>
  <si>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</si>
  <si>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</si>
  <si>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</si>
  <si>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</si>
  <si>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</si>
  <si>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</si>
  <si>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</si>
  <si>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</si>
  <si>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</si>
  <si>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</si>
  <si>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</si>
  <si>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</si>
  <si>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</si>
  <si>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</si>
  <si>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</si>
  <si>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</si>
  <si>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</si>
  <si>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</si>
  <si>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</si>
  <si>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</si>
  <si>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</si>
  <si>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</si>
  <si>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</si>
  <si>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</si>
  <si>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</si>
  <si>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</si>
  <si>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</si>
  <si>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</si>
  <si>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</si>
  <si>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</si>
  <si>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</si>
  <si>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</si>
  <si>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</si>
  <si>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</si>
  <si>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</si>
  <si>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</si>
  <si>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</si>
  <si>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</si>
  <si>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</si>
  <si>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</si>
  <si>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</si>
  <si>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</si>
  <si>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</si>
  <si>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</si>
  <si>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</si>
  <si>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</si>
  <si>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</si>
  <si>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</si>
  <si>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</si>
  <si>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</si>
  <si>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</si>
  <si>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</si>
  <si>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</si>
  <si>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</si>
  <si>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</si>
  <si>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</si>
  <si>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</si>
  <si>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</si>
  <si>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</si>
  <si>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</si>
  <si>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</si>
  <si>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</si>
  <si>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</si>
  <si>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</si>
  <si>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</si>
  <si>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</si>
  <si>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</si>
  <si>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</si>
  <si>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</si>
  <si>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</si>
  <si>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</si>
  <si>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</si>
  <si>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</si>
  <si>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</si>
  <si>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</si>
  <si>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</si>
  <si>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</si>
  <si>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</si>
  <si>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</si>
  <si>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</si>
  <si>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</si>
  <si>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</si>
  <si>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</si>
  <si>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</si>
  <si>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</si>
  <si>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</si>
  <si>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</si>
  <si>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</si>
  <si>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</si>
  <si>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</si>
  <si>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</si>
  <si>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</si>
  <si>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</si>
  <si>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</si>
  <si>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</si>
  <si>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</si>
  <si>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</si>
  <si>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</si>
  <si>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</si>
  <si>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</si>
  <si>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</si>
  <si>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</si>
  <si>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</si>
  <si>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</si>
  <si>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</si>
  <si>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</si>
  <si>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</si>
  <si>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</si>
  <si>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</si>
  <si>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</si>
  <si>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</si>
  <si>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</si>
  <si>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</si>
  <si>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</si>
  <si>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</si>
  <si>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</si>
  <si>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</si>
  <si>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</si>
  <si>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</si>
  <si>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</si>
  <si>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</si>
  <si>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</si>
  <si>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</si>
  <si>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</si>
  <si>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</si>
  <si>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</si>
  <si>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</si>
  <si>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</si>
  <si>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</si>
  <si>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</si>
  <si>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</si>
  <si>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</si>
  <si>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</si>
  <si>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</si>
  <si>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</si>
  <si>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</si>
  <si>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</si>
  <si>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</si>
  <si>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</si>
  <si>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</si>
  <si>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</si>
  <si>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</si>
  <si>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</si>
  <si>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</si>
  <si>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</si>
  <si>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</si>
  <si>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</si>
  <si>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</si>
  <si>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</si>
  <si>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</si>
  <si>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</si>
  <si>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</si>
  <si>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</si>
  <si>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</si>
  <si>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</si>
  <si>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</si>
  <si>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</si>
  <si>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</si>
  <si>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</si>
  <si>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</si>
  <si>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</si>
  <si>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</si>
  <si>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</si>
  <si>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</si>
  <si>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</si>
  <si>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</si>
  <si>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</si>
  <si>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</si>
  <si>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</si>
  <si>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</si>
  <si>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</si>
  <si>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</si>
  <si>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</si>
  <si>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</si>
  <si>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</si>
  <si>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</si>
  <si>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</si>
  <si>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</si>
  <si>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</si>
  <si>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</si>
  <si>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</si>
  <si>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</si>
  <si>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</si>
  <si>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</si>
  <si>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</si>
  <si>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</si>
  <si>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</si>
  <si>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</si>
  <si>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</si>
  <si>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</si>
  <si>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</si>
  <si>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</si>
  <si>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</si>
  <si>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</si>
  <si>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</si>
  <si>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</si>
  <si>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</si>
  <si>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</si>
  <si>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</si>
  <si>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</si>
  <si>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</si>
  <si>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</si>
  <si>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</si>
  <si>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</si>
  <si>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</si>
  <si>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</si>
  <si>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</si>
  <si>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</si>
  <si>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</si>
  <si>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</si>
  <si>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</si>
  <si>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</si>
  <si>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</si>
  <si>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</si>
  <si>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</si>
  <si>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</si>
  <si>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</si>
  <si>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</si>
  <si>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</si>
  <si>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</si>
  <si>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</si>
  <si>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</si>
  <si>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</si>
  <si>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</si>
  <si>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</si>
  <si>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</si>
  <si>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</si>
  <si>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</si>
  <si>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</si>
  <si>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</si>
  <si>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</si>
  <si>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</si>
  <si>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</si>
  <si>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</si>
  <si>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</si>
  <si>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</si>
  <si>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</si>
  <si>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</si>
  <si>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</si>
  <si>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</si>
  <si>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</si>
  <si>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</si>
  <si>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</si>
  <si>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</si>
  <si>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</si>
  <si>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</si>
  <si>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</si>
  <si>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</si>
  <si>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</si>
  <si>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</si>
  <si>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</si>
  <si>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</si>
  <si>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</si>
  <si>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</si>
  <si>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</si>
  <si>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</si>
  <si>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</si>
  <si>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</si>
  <si>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</si>
  <si>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</si>
  <si>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</si>
  <si>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</si>
  <si>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</si>
  <si>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</si>
  <si>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</si>
  <si>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</si>
  <si>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</si>
  <si>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</si>
  <si>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</si>
  <si>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</si>
  <si>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</si>
  <si>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</si>
  <si>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</si>
  <si>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</si>
  <si>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</si>
  <si>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</si>
  <si>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</si>
  <si>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</si>
  <si>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</si>
  <si>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</si>
  <si>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</si>
  <si>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</si>
  <si>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</si>
  <si>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</si>
  <si>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</si>
  <si>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</si>
  <si>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</si>
  <si>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</si>
  <si>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</si>
  <si>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</si>
  <si>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</si>
  <si>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</si>
  <si>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</si>
  <si>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</si>
  <si>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</si>
  <si>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</si>
  <si>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</si>
  <si>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</si>
  <si>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</si>
  <si>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</si>
  <si>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</si>
  <si>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</si>
  <si>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</si>
  <si>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</si>
  <si>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</si>
  <si>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</si>
  <si>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</si>
  <si>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</si>
  <si>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</si>
  <si>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</si>
  <si>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</si>
  <si>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</si>
  <si>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</si>
  <si>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</si>
  <si>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</si>
  <si>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</si>
  <si>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</si>
  <si>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</si>
  <si>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</si>
  <si>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</si>
  <si>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</si>
  <si>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</si>
  <si>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</si>
  <si>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</si>
  <si>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</si>
  <si>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</si>
  <si>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</si>
  <si>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</si>
  <si>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</si>
  <si>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</si>
  <si>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</si>
  <si>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</si>
  <si>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</si>
  <si>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</si>
  <si>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</si>
  <si>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</si>
  <si>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</si>
  <si>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</si>
  <si>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</si>
  <si>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</si>
  <si>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</si>
  <si>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</si>
  <si>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</si>
  <si>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</si>
  <si>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</si>
  <si>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</si>
  <si>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</si>
  <si>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</si>
  <si>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</si>
  <si>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</si>
  <si>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</si>
  <si>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</si>
  <si>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</si>
  <si>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</si>
  <si>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</si>
  <si>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</si>
  <si>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</si>
  <si>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</si>
  <si>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</si>
  <si>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</si>
  <si>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</si>
  <si>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</si>
  <si>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</si>
  <si>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</si>
  <si>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</si>
  <si>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</si>
  <si>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</si>
  <si>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</si>
  <si>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</si>
  <si>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</si>
  <si>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</si>
  <si>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</si>
  <si>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</si>
  <si>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</si>
  <si>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</si>
  <si>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</si>
  <si>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</si>
  <si>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</si>
  <si>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</si>
  <si>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</si>
  <si>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</si>
  <si>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</si>
  <si>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</si>
  <si>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</si>
  <si>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</si>
  <si>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</si>
  <si>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</si>
  <si>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</si>
  <si>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</si>
  <si>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</si>
  <si>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</si>
  <si>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</si>
  <si>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</si>
  <si>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</si>
  <si>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</si>
  <si>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</si>
  <si>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</si>
  <si>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</si>
  <si>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</si>
  <si>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</si>
  <si>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</si>
  <si>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</si>
  <si>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</si>
  <si>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</si>
  <si>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</si>
  <si>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</si>
  <si>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</si>
  <si>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</si>
  <si>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</si>
  <si>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</si>
  <si>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</si>
  <si>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</si>
  <si>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</si>
  <si>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</si>
  <si>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</si>
  <si>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</si>
  <si>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</si>
  <si>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</si>
  <si>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</si>
  <si>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</si>
  <si>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</si>
  <si>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</si>
  <si>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</si>
  <si>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</si>
  <si>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</si>
  <si>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</si>
  <si>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</si>
  <si>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</si>
  <si>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</si>
  <si>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</si>
  <si>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</si>
  <si>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</si>
  <si>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</si>
  <si>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</si>
  <si>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</si>
  <si>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</si>
  <si>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</si>
  <si>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</si>
  <si>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</si>
  <si>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</si>
  <si>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</si>
  <si>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</si>
  <si>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</si>
  <si>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</si>
  <si>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</si>
  <si>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</si>
  <si>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</si>
  <si>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</si>
  <si>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</si>
  <si>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</si>
  <si>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</si>
  <si>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</si>
  <si>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</si>
  <si>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</si>
  <si>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</si>
  <si>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</si>
  <si>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</si>
  <si>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</si>
  <si>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</si>
  <si>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</si>
  <si>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</si>
  <si>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</si>
  <si>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</si>
  <si>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</si>
  <si>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</si>
  <si>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</si>
  <si>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</si>
  <si>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</si>
  <si>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</si>
  <si>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</si>
  <si>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</si>
  <si>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</si>
  <si>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</si>
  <si>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</si>
  <si>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</si>
  <si>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</si>
  <si>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</si>
  <si>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</si>
  <si>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</si>
  <si>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</si>
  <si>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</si>
  <si>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</si>
  <si>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</si>
  <si>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</si>
  <si>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</si>
  <si>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</si>
  <si>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</si>
  <si>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</si>
  <si>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</si>
  <si>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</si>
  <si>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</si>
  <si>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</si>
  <si>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</si>
  <si>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</si>
  <si>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</si>
  <si>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</si>
  <si>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</si>
  <si>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</si>
  <si>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</si>
  <si>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</si>
  <si>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</si>
  <si>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</si>
  <si>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</si>
  <si>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</si>
  <si>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</si>
  <si>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</si>
  <si>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</si>
  <si>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</si>
  <si>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</si>
  <si>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</si>
  <si>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</si>
  <si>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</si>
  <si>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</si>
  <si>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</si>
  <si>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</si>
  <si>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</si>
  <si>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</si>
  <si>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</si>
  <si>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</si>
  <si>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</si>
  <si>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</si>
  <si>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</si>
  <si>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</si>
  <si>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</si>
  <si>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</si>
  <si>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</si>
  <si>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</si>
  <si>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</si>
  <si>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</si>
  <si>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</si>
  <si>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</si>
  <si>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</si>
  <si>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</si>
  <si>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</si>
  <si>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</si>
  <si>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</si>
  <si>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</si>
  <si>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</si>
  <si>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</si>
  <si>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</si>
  <si>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</si>
  <si>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</si>
  <si>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</si>
  <si>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</si>
  <si>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</si>
  <si>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</si>
  <si>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</si>
  <si>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</si>
  <si>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</si>
  <si>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</si>
  <si>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</si>
  <si>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</si>
  <si>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</si>
  <si>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</si>
  <si>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</si>
  <si>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</si>
  <si>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</si>
  <si>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</si>
  <si>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</si>
  <si>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</si>
  <si>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</si>
  <si>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</si>
  <si>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</si>
  <si>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</si>
  <si>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</si>
  <si>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</si>
  <si>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</si>
  <si>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</si>
  <si>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</si>
  <si>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</si>
  <si>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</si>
  <si>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</si>
  <si>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</si>
  <si>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</si>
  <si>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</si>
  <si>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</si>
  <si>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</si>
  <si>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</si>
  <si>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</si>
  <si>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</si>
  <si>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</si>
  <si>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</si>
  <si>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</si>
  <si>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</si>
  <si>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</si>
  <si>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</si>
  <si>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</si>
  <si>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</si>
  <si>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</si>
  <si>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</si>
  <si>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</si>
  <si>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</si>
  <si>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</si>
  <si>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</si>
  <si>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</si>
  <si>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</si>
  <si>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</si>
  <si>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</si>
  <si>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</si>
  <si>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</si>
  <si>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</si>
  <si>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</si>
  <si>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</si>
  <si>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</si>
  <si>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</si>
  <si>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</si>
  <si>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</si>
  <si>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</si>
  <si>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</si>
  <si>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</si>
  <si>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</si>
  <si>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</si>
  <si>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</si>
  <si>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</si>
  <si>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</si>
  <si>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</si>
  <si>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</si>
  <si>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</si>
  <si>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</si>
  <si>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</si>
  <si>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</si>
  <si>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</si>
  <si>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</si>
  <si>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</si>
  <si>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</si>
  <si>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</si>
  <si>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</si>
  <si>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</si>
  <si>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</si>
  <si>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</si>
  <si>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</si>
  <si>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</si>
  <si>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</si>
  <si>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</si>
  <si>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</si>
  <si>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</si>
  <si>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</si>
  <si>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</si>
  <si>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</si>
  <si>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</si>
  <si>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</si>
  <si>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</si>
  <si>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</si>
  <si>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</si>
  <si>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</si>
  <si>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</si>
  <si>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</si>
  <si>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</si>
  <si>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</si>
  <si>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</si>
  <si>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</si>
  <si>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</si>
  <si>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</si>
  <si>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</si>
  <si>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</si>
  <si>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</si>
  <si>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</si>
  <si>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</si>
  <si>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</si>
  <si>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</si>
  <si>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</si>
  <si>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</si>
  <si>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</si>
  <si>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</si>
  <si>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</si>
  <si>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</si>
  <si>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</si>
  <si>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</si>
  <si>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</si>
  <si>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</si>
  <si>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</si>
  <si>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</si>
  <si>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</si>
  <si>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</si>
  <si>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</si>
  <si>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</si>
  <si>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</si>
  <si>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</si>
  <si>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</si>
  <si>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</si>
  <si>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</si>
  <si>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</si>
  <si>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</si>
  <si>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</si>
  <si>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</si>
  <si>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</si>
  <si>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</si>
  <si>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</si>
  <si>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</si>
  <si>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</si>
  <si>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</si>
  <si>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</si>
  <si>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</si>
  <si>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</si>
  <si>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</si>
  <si>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</si>
  <si>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</si>
  <si>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</si>
  <si>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</si>
  <si>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</si>
  <si>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</si>
  <si>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</si>
  <si>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</si>
  <si>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</si>
  <si>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</si>
  <si>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</si>
  <si>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</si>
  <si>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</si>
  <si>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</si>
  <si>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</si>
  <si>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</si>
  <si>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</si>
  <si>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</si>
  <si>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</si>
  <si>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</si>
  <si>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</si>
  <si>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</si>
  <si>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</si>
  <si>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</si>
  <si>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</si>
  <si>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</si>
  <si>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</si>
  <si>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</si>
  <si>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</si>
  <si>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</si>
  <si>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</si>
  <si>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</si>
  <si>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</si>
  <si>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</si>
  <si>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</si>
  <si>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</si>
  <si>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</si>
  <si>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</si>
  <si>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</si>
  <si>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</si>
  <si>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</si>
  <si>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</si>
  <si>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</si>
  <si>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</si>
  <si>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</si>
  <si>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</si>
  <si>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</si>
  <si>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</si>
  <si>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</si>
  <si>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</si>
  <si>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</si>
  <si>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</si>
  <si>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</si>
  <si>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</si>
  <si>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</si>
  <si>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</si>
  <si>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</si>
  <si>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</si>
  <si>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</si>
  <si>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</si>
  <si>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</si>
  <si>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</si>
  <si>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</si>
  <si>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</si>
  <si>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</si>
  <si>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</si>
  <si>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</si>
  <si>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</si>
  <si>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</si>
  <si>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</si>
  <si>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</si>
  <si>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</si>
  <si>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</si>
  <si>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</si>
  <si>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</si>
  <si>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</si>
  <si>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</si>
  <si>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</si>
  <si>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</si>
  <si>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</si>
  <si>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</si>
  <si>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</si>
  <si>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</si>
  <si>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</si>
  <si>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</si>
  <si>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</si>
  <si>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</si>
  <si>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</si>
  <si>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</si>
  <si>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</si>
  <si>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</si>
  <si>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</si>
  <si>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</si>
  <si>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</si>
  <si>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</si>
  <si>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</si>
  <si>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</si>
  <si>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</si>
  <si>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</si>
  <si>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</si>
  <si>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</si>
  <si>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</si>
  <si>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</si>
  <si>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</si>
  <si>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</si>
  <si>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</si>
  <si>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</si>
  <si>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</si>
  <si>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</si>
  <si>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</si>
  <si>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</si>
  <si>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</si>
  <si>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</si>
  <si>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</si>
  <si>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</si>
  <si>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</si>
  <si>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</si>
  <si>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</si>
  <si>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</si>
  <si>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</si>
  <si>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</si>
  <si>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</si>
  <si>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</si>
  <si>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</si>
  <si>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</si>
  <si>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</si>
  <si>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</si>
  <si>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</si>
  <si>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</si>
  <si>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</si>
  <si>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</si>
  <si>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</si>
  <si>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</si>
  <si>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</si>
  <si>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</si>
  <si>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</si>
  <si>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</si>
  <si>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</si>
  <si>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</si>
  <si>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</si>
  <si>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</si>
  <si>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</si>
  <si>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</si>
  <si>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</si>
  <si>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</si>
  <si>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</si>
  <si>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</si>
  <si>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</si>
  <si>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</si>
  <si>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</si>
  <si>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</si>
  <si>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</si>
  <si>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</si>
  <si>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</si>
  <si>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</si>
  <si>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</si>
  <si>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</si>
  <si>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</si>
  <si>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</si>
  <si>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</si>
  <si>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</si>
  <si>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</si>
  <si>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</si>
  <si>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</si>
  <si>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</si>
  <si>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</si>
  <si>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</si>
  <si>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</si>
  <si>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</si>
  <si>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</si>
  <si>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</si>
  <si>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</si>
  <si>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</si>
  <si>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</si>
  <si>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</si>
  <si>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</si>
  <si>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</si>
  <si>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</si>
  <si>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</si>
  <si>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</si>
  <si>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</si>
  <si>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</si>
  <si>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</si>
  <si>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</si>
  <si>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</si>
  <si>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</si>
  <si>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</si>
  <si>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</si>
  <si>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</si>
  <si>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</si>
  <si>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</si>
  <si>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</si>
  <si>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</si>
  <si>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</si>
  <si>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</si>
  <si>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</si>
  <si>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</si>
  <si>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</si>
  <si>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</si>
  <si>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</si>
  <si>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</si>
  <si>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</si>
  <si>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</si>
  <si>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</si>
  <si>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</si>
  <si>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</si>
  <si>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</si>
  <si>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</si>
  <si>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</si>
  <si>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</si>
  <si>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</si>
  <si>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</si>
  <si>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</si>
  <si>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</si>
  <si>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</si>
  <si>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</si>
  <si>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</si>
  <si>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</si>
  <si>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</si>
  <si>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</si>
  <si>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</si>
  <si>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</si>
  <si>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</si>
  <si>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</si>
  <si>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</si>
  <si>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</si>
  <si>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</si>
  <si>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</si>
  <si>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</si>
  <si>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</si>
  <si>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</si>
  <si>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</si>
  <si>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</si>
  <si>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</si>
  <si>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</si>
  <si>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</si>
  <si>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</si>
  <si>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</si>
  <si>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</si>
  <si>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</si>
  <si>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</si>
  <si>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</si>
  <si>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</si>
  <si>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</si>
  <si>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</si>
  <si>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</si>
  <si>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</si>
  <si>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</si>
  <si>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</si>
  <si>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</si>
  <si>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</si>
  <si>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</si>
  <si>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</si>
  <si>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</si>
  <si>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</si>
  <si>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</si>
  <si>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</si>
  <si>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</si>
  <si>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</si>
  <si>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</si>
  <si>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</si>
  <si>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</si>
  <si>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</si>
  <si>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</si>
  <si>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</si>
  <si>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</si>
  <si>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</si>
  <si>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</si>
  <si>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</si>
  <si>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</si>
  <si>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</si>
  <si>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</si>
  <si>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</si>
  <si>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</si>
  <si>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</si>
  <si>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</si>
  <si>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</si>
  <si>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</si>
  <si>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</si>
  <si>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</si>
  <si>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</si>
  <si>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</si>
  <si>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</si>
  <si>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</si>
  <si>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</si>
  <si>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</si>
  <si>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</si>
  <si>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</si>
  <si>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</si>
  <si>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</si>
  <si>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</si>
  <si>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</si>
  <si>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</si>
  <si>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</si>
  <si>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</si>
  <si>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</si>
  <si>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</si>
  <si>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</si>
  <si>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</si>
  <si>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</si>
  <si>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</si>
  <si>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</si>
  <si>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</si>
  <si>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</si>
  <si>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</si>
  <si>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</si>
  <si>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</si>
  <si>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</si>
  <si>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</si>
  <si>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</si>
  <si>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</si>
  <si>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</si>
  <si>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</si>
  <si>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</si>
  <si>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</si>
  <si>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</si>
  <si>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</si>
  <si>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</si>
  <si>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</si>
  <si>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</si>
  <si>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</si>
  <si>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</si>
  <si>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</si>
  <si>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</si>
  <si>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</si>
  <si>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</si>
  <si>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</si>
  <si>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</si>
  <si>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</si>
  <si>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</si>
  <si>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</si>
  <si>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</si>
  <si>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</si>
  <si>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</si>
  <si>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</si>
  <si>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</si>
  <si>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</si>
  <si>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</si>
  <si>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</si>
  <si>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</si>
  <si>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</si>
  <si>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</si>
  <si>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</si>
  <si>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</si>
  <si>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</si>
  <si>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</si>
  <si>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</si>
  <si>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</si>
  <si>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</si>
  <si>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</si>
  <si>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</si>
  <si>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</si>
  <si>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</si>
  <si>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</si>
  <si>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</si>
  <si>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</si>
  <si>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</si>
  <si>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</si>
  <si>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</si>
  <si>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</si>
  <si>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</si>
  <si>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</si>
  <si>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</si>
  <si>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</si>
  <si>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</si>
  <si>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</si>
  <si>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</si>
  <si>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</si>
  <si>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</si>
  <si>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</si>
  <si>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</si>
  <si>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</si>
  <si>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</si>
  <si>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</si>
  <si>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</si>
  <si>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</si>
  <si>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</si>
  <si>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</si>
  <si>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</si>
  <si>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</si>
  <si>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</si>
  <si>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</si>
  <si>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</si>
  <si>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</si>
  <si>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</si>
  <si>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</si>
  <si>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</si>
  <si>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</si>
  <si>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</si>
  <si>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</si>
  <si>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</si>
  <si>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</si>
  <si>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</si>
  <si>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</si>
  <si>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</si>
  <si>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</si>
  <si>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</si>
  <si>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</si>
  <si>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</si>
  <si>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</si>
  <si>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</si>
  <si>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</si>
  <si>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</si>
  <si>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</si>
  <si>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</si>
  <si>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</si>
  <si>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</si>
  <si>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</si>
  <si>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</si>
  <si>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</si>
  <si>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</si>
  <si>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</si>
  <si>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</si>
  <si>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</si>
  <si>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</si>
  <si>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</si>
  <si>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</si>
  <si>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</si>
  <si>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</si>
  <si>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</si>
  <si>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</si>
  <si>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</si>
  <si>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</si>
  <si>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</si>
  <si>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</si>
  <si>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</si>
  <si>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</si>
  <si>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</si>
  <si>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</si>
  <si>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</si>
  <si>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</si>
  <si>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</si>
  <si>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</si>
  <si>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</si>
  <si>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</si>
  <si>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</si>
  <si>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</si>
  <si>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</si>
  <si>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</si>
  <si>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</si>
  <si>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</si>
  <si>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</si>
  <si>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</si>
  <si>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</si>
  <si>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</si>
  <si>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</si>
  <si>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</si>
  <si>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</si>
  <si>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</si>
  <si>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</si>
  <si>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</si>
  <si>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</si>
  <si>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</si>
  <si>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</si>
  <si>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</si>
  <si>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</si>
  <si>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</si>
  <si>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</si>
  <si>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</si>
  <si>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</si>
  <si>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</si>
  <si>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</si>
  <si>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</si>
  <si>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</si>
  <si>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</si>
  <si>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</si>
  <si>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</si>
  <si>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</si>
  <si>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</si>
  <si>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</si>
  <si>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</si>
  <si>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</si>
  <si>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</si>
  <si>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</si>
  <si>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</si>
  <si>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</si>
  <si>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</si>
  <si>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</si>
  <si>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</si>
  <si>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</si>
  <si>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</si>
  <si>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</si>
  <si>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</si>
  <si>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</si>
  <si>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</si>
  <si>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</si>
  <si>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</si>
  <si>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</si>
  <si>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</si>
  <si>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</si>
  <si>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</si>
  <si>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</si>
  <si>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</si>
  <si>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</si>
  <si>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</si>
  <si>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</si>
  <si>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</si>
  <si>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</si>
  <si>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</si>
  <si>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</si>
  <si>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</si>
  <si>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</si>
  <si>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</si>
  <si>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</si>
  <si>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</si>
  <si>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</si>
  <si>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</si>
  <si>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</si>
  <si>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</si>
  <si>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</si>
  <si>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</si>
  <si>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</si>
  <si>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</si>
  <si>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</si>
  <si>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</si>
  <si>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</si>
  <si>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</si>
  <si>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</si>
  <si>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</si>
  <si>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</si>
  <si>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</si>
  <si>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</si>
  <si>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</si>
  <si>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</si>
  <si>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</si>
  <si>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</si>
  <si>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</si>
  <si>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</si>
  <si>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</si>
  <si>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</si>
  <si>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</si>
  <si>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</si>
  <si>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</si>
  <si>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</si>
  <si>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</si>
  <si>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</si>
  <si>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</si>
  <si>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</si>
  <si>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</si>
  <si>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</si>
  <si>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</si>
  <si>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</si>
  <si>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</si>
  <si>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</si>
  <si>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</si>
  <si>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</si>
  <si>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</si>
  <si>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</si>
  <si>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</si>
  <si>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</si>
  <si>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</si>
  <si>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</si>
  <si>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</si>
  <si>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</si>
  <si>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</si>
  <si>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</si>
  <si>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</si>
  <si>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</si>
  <si>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</si>
  <si>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</si>
  <si>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</si>
  <si>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</si>
  <si>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</si>
  <si>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</si>
  <si>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</si>
  <si>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</si>
  <si>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</si>
  <si>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</si>
  <si>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</si>
  <si>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</si>
  <si>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</si>
  <si>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</si>
  <si>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</si>
  <si>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</si>
  <si>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</si>
  <si>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</si>
  <si>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</si>
  <si>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</si>
  <si>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</si>
  <si>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</si>
  <si>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</si>
  <si>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</si>
  <si>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</si>
  <si>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</si>
  <si>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</si>
  <si>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</si>
  <si>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</si>
  <si>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</si>
  <si>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</si>
  <si>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</si>
  <si>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</si>
  <si>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</si>
  <si>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</si>
  <si>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</si>
  <si>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</si>
  <si>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</si>
  <si>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</si>
  <si>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</si>
  <si>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</si>
  <si>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</si>
  <si>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</si>
  <si>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</si>
  <si>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</si>
  <si>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</si>
  <si>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</si>
  <si>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</si>
  <si>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</si>
  <si>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</si>
  <si>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</si>
  <si>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</si>
  <si>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</si>
  <si>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</si>
  <si>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</si>
  <si>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</si>
  <si>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</si>
  <si>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</si>
  <si>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</si>
  <si>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</si>
  <si>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</si>
  <si>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</si>
  <si>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</si>
  <si>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</si>
  <si>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</si>
  <si>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</si>
  <si>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</si>
  <si>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</si>
  <si>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</si>
  <si>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</si>
  <si>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</si>
  <si>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</si>
  <si>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</si>
  <si>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</si>
  <si>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</si>
  <si>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</si>
  <si>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</si>
  <si>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</si>
  <si>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</si>
  <si>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</si>
  <si>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</si>
  <si>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</si>
  <si>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</si>
  <si>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</si>
  <si>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</si>
  <si>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</si>
  <si>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</si>
  <si>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</si>
  <si>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</si>
  <si>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</si>
  <si>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</si>
  <si>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</si>
  <si>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</si>
  <si>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</si>
  <si>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</si>
  <si>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</si>
  <si>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</si>
  <si>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</si>
  <si>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</si>
  <si>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</si>
  <si>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</si>
  <si>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</si>
  <si>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</si>
  <si>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</si>
  <si>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</si>
  <si>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</si>
  <si>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</si>
  <si>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</si>
  <si>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</si>
  <si>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</si>
  <si>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</si>
  <si>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</si>
  <si>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</si>
  <si>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</si>
  <si>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</si>
  <si>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</si>
  <si>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</si>
  <si>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</si>
  <si>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</si>
  <si>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</si>
  <si>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</si>
  <si>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</si>
  <si>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</si>
  <si>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</si>
  <si>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</si>
  <si>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</si>
  <si>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</si>
  <si>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</si>
  <si>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</si>
  <si>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</si>
  <si>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</si>
  <si>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</si>
  <si>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</si>
  <si>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</si>
  <si>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</si>
  <si>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</si>
  <si>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</si>
  <si>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</si>
  <si>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</si>
  <si>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</si>
  <si>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</si>
  <si>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</si>
  <si>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</si>
  <si>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</si>
  <si>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</si>
  <si>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</si>
  <si>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</si>
  <si>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</si>
  <si>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</si>
  <si>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</si>
  <si>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</si>
  <si>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</si>
  <si>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</si>
  <si>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</si>
  <si>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</si>
  <si>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</si>
  <si>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</si>
  <si>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</si>
  <si>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</si>
  <si>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</si>
  <si>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</si>
  <si>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</si>
  <si>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</si>
  <si>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</si>
  <si>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</si>
  <si>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</si>
  <si>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</si>
  <si>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</si>
  <si>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</si>
  <si>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</si>
  <si>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</si>
  <si>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</si>
  <si>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</si>
  <si>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</si>
  <si>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</si>
  <si>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</si>
  <si>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</si>
  <si>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</si>
  <si>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</si>
  <si>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</si>
  <si>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</si>
  <si>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</si>
  <si>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</si>
  <si>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</si>
  <si>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</si>
  <si>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</si>
  <si>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</si>
  <si>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</si>
  <si>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</si>
  <si>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</si>
  <si>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</si>
  <si>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</si>
  <si>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</si>
  <si>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</si>
  <si>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</si>
  <si>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</si>
  <si>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</si>
  <si>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</si>
  <si>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</si>
  <si>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</si>
  <si>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</si>
  <si>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</si>
  <si>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</si>
  <si>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</si>
  <si>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</si>
  <si>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</si>
  <si>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</si>
  <si>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</si>
  <si>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</si>
  <si>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</si>
  <si>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</si>
  <si>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</si>
  <si>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</si>
  <si>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</si>
  <si>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</si>
  <si>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</si>
  <si>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</si>
  <si>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</si>
  <si>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</si>
  <si>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</si>
  <si>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</si>
  <si>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</si>
  <si>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</si>
  <si>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</si>
  <si>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</si>
  <si>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</si>
  <si>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</si>
  <si>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</si>
  <si>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</si>
  <si>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</si>
  <si>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</si>
  <si>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</si>
  <si>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</si>
  <si>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</si>
  <si>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</si>
  <si>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</si>
  <si>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</si>
  <si>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</si>
  <si>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</si>
  <si>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</si>
  <si>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</si>
  <si>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</si>
  <si>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</si>
  <si>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</si>
  <si>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</si>
  <si>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</si>
  <si>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</si>
  <si>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</si>
  <si>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</si>
  <si>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</si>
  <si>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</si>
  <si>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</si>
  <si>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</si>
  <si>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</si>
  <si>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</si>
  <si>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</si>
  <si>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</si>
  <si>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</si>
  <si>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</si>
  <si>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</si>
  <si>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</si>
  <si>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</si>
  <si>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</si>
  <si>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</si>
  <si>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</si>
  <si>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</si>
  <si>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</si>
  <si>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</si>
  <si>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</si>
  <si>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</si>
  <si>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</si>
  <si>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</si>
  <si>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</si>
  <si>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</si>
  <si>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</si>
  <si>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</si>
  <si>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</si>
  <si>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</si>
  <si>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</si>
  <si>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</si>
  <si>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</si>
  <si>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</si>
  <si>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</si>
  <si>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</si>
  <si>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</si>
  <si>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</si>
  <si>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</si>
  <si>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</si>
  <si>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</si>
  <si>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</si>
  <si>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</si>
  <si>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</si>
  <si>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</si>
  <si>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</si>
  <si>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</si>
  <si>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</si>
  <si>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</si>
  <si>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</si>
  <si>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</si>
  <si>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</si>
  <si>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</si>
  <si>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</si>
  <si>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</si>
  <si>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</si>
  <si>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</si>
  <si>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</si>
  <si>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</si>
  <si>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</si>
  <si>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</si>
  <si>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</si>
  <si>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</si>
  <si>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</si>
  <si>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</si>
  <si>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</si>
  <si>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</si>
  <si>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</si>
  <si>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</si>
  <si>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</si>
  <si>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</si>
  <si>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</si>
  <si>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</si>
  <si>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</si>
  <si>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</si>
  <si>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</si>
  <si>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</si>
  <si>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</si>
  <si>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</si>
  <si>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</si>
  <si>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</si>
  <si>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</si>
  <si>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</si>
  <si>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</si>
  <si>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</si>
  <si>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</si>
  <si>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</si>
  <si>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</si>
  <si>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</si>
  <si>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</si>
  <si>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</si>
  <si>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</si>
  <si>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</si>
  <si>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</si>
  <si>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</si>
  <si>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</si>
  <si>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</si>
  <si>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</si>
  <si>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</si>
  <si>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</si>
  <si>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</si>
  <si>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</si>
  <si>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</si>
  <si>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</si>
  <si>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</si>
  <si>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</si>
  <si>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</si>
  <si>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</si>
  <si>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</si>
  <si>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</si>
  <si>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</si>
  <si>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</si>
  <si>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</si>
  <si>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</si>
  <si>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</si>
  <si>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</si>
  <si>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</si>
  <si>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</si>
  <si>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</si>
  <si>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</si>
  <si>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</si>
  <si>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</si>
  <si>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</si>
  <si>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</si>
  <si>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</si>
  <si>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</si>
  <si>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</si>
  <si>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</si>
  <si>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</si>
  <si>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</si>
  <si>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</si>
  <si>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</si>
  <si>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</si>
  <si>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</si>
  <si>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</si>
  <si>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</si>
  <si>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</si>
  <si>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</si>
  <si>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</si>
  <si>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</si>
  <si>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</si>
  <si>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</si>
  <si>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</si>
  <si>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</si>
  <si>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</si>
  <si>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</si>
  <si>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</si>
  <si>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</si>
  <si>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</si>
  <si>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</si>
  <si>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</si>
  <si>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</si>
  <si>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</si>
  <si>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</si>
  <si>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</si>
  <si>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</si>
  <si>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</si>
  <si>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</si>
  <si>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</si>
  <si>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</si>
  <si>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</si>
  <si>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</si>
  <si>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</si>
  <si>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</si>
  <si>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</si>
  <si>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</si>
  <si>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</si>
  <si>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</si>
  <si>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</si>
  <si>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</si>
  <si>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</si>
  <si>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</si>
  <si>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</si>
  <si>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</si>
  <si>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</si>
  <si>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</si>
  <si>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</si>
  <si>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</si>
  <si>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</si>
  <si>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</si>
  <si>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</si>
  <si>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</si>
  <si>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</si>
  <si>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</si>
  <si>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</si>
  <si>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</si>
  <si>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</si>
  <si>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</si>
  <si>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</si>
  <si>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</si>
  <si>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</si>
  <si>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</si>
  <si>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</si>
  <si>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</si>
  <si>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</si>
  <si>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</si>
  <si>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</si>
  <si>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</si>
  <si>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</si>
  <si>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</si>
  <si>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</si>
  <si>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</si>
  <si>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</si>
  <si>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</si>
  <si>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</si>
  <si>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</si>
  <si>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</si>
  <si>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</si>
  <si>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</si>
  <si>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</si>
  <si>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</si>
  <si>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</si>
  <si>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</si>
  <si>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</si>
  <si>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</si>
  <si>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</si>
  <si>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</si>
  <si>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</si>
  <si>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</si>
  <si>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</si>
  <si>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</si>
  <si>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</si>
  <si>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</si>
  <si>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</si>
  <si>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</si>
  <si>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</si>
  <si>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</si>
  <si>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</si>
  <si>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</si>
  <si>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</si>
  <si>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</si>
  <si>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</si>
  <si>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</si>
  <si>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</si>
  <si>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</si>
  <si>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</si>
  <si>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</si>
  <si>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</si>
  <si>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</si>
  <si>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</si>
  <si>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</si>
  <si>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</si>
  <si>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</si>
  <si>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</si>
  <si>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</si>
  <si>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</si>
  <si>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</si>
  <si>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</si>
  <si>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</si>
  <si>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</si>
  <si>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</si>
  <si>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</si>
  <si>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</si>
  <si>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</si>
  <si>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</si>
  <si>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</si>
  <si>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</si>
  <si>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</si>
  <si>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</si>
  <si>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</si>
  <si>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</si>
  <si>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</si>
  <si>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</si>
  <si>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</si>
  <si>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</si>
  <si>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</si>
  <si>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</si>
  <si>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</si>
  <si>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</si>
  <si>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</si>
  <si>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</si>
  <si>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</si>
  <si>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</si>
  <si>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</si>
  <si>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</si>
  <si>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</si>
  <si>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</si>
  <si>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</si>
  <si>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</si>
  <si>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</si>
  <si>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</si>
  <si>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</si>
  <si>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</si>
  <si>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</si>
  <si>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</si>
  <si>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</si>
  <si>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</si>
  <si>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</si>
  <si>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</si>
  <si>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</si>
  <si>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</si>
  <si>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</si>
  <si>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</si>
  <si>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</si>
  <si>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</si>
  <si>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</si>
  <si>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</si>
  <si>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</si>
  <si>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</si>
  <si>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</si>
  <si>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</si>
  <si>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</si>
  <si>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</si>
  <si>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</si>
  <si>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</si>
  <si>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</si>
  <si>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</si>
  <si>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</si>
  <si>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</si>
  <si>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</si>
  <si>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</si>
  <si>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</si>
  <si>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</si>
  <si>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</si>
  <si>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</si>
  <si>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</si>
  <si>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</si>
  <si>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</si>
  <si>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</si>
  <si>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</si>
  <si>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</si>
  <si>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</si>
  <si>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</si>
  <si>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</si>
  <si>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</si>
  <si>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</si>
  <si>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</si>
  <si>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</si>
  <si>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</si>
  <si>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</si>
  <si>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</si>
  <si>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</si>
  <si>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</si>
  <si>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</si>
  <si>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</si>
  <si>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</si>
  <si>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</si>
  <si>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</si>
  <si>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</si>
  <si>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</si>
  <si>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</si>
  <si>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</si>
  <si>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</si>
  <si>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</si>
  <si>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</si>
  <si>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</si>
  <si>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</si>
  <si>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</si>
  <si>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</si>
  <si>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</si>
  <si>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</si>
  <si>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</si>
  <si>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</si>
  <si>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</si>
  <si>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</si>
  <si>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</si>
  <si>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</si>
  <si>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</si>
  <si>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</si>
  <si>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</si>
  <si>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</si>
  <si>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</si>
  <si>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</si>
  <si>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</si>
  <si>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</si>
  <si>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</si>
  <si>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</si>
  <si>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</si>
  <si>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</si>
  <si>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</si>
  <si>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</si>
  <si>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</si>
  <si>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</si>
  <si>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</si>
  <si>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</si>
  <si>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</si>
  <si>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</si>
  <si>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</si>
  <si>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</si>
  <si>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</si>
  <si>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</si>
  <si>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</si>
  <si>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</si>
  <si>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</si>
  <si>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</si>
  <si>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</si>
  <si>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</si>
  <si>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</si>
  <si>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</si>
  <si>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</si>
  <si>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</si>
  <si>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</si>
  <si>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</si>
  <si>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</si>
  <si>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</si>
  <si>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</si>
  <si>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</si>
  <si>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</si>
  <si>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</si>
  <si>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</si>
  <si>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</si>
  <si>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</si>
  <si>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</si>
  <si>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</si>
  <si>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</si>
  <si>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</si>
  <si>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</si>
  <si>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</si>
  <si>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</si>
  <si>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</si>
  <si>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</si>
  <si>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</si>
  <si>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</si>
  <si>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</si>
  <si>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</si>
  <si>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</si>
  <si>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</si>
  <si>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</si>
  <si>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</si>
  <si>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</si>
  <si>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</si>
  <si>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</si>
  <si>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</si>
  <si>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</si>
  <si>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</si>
  <si>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</si>
  <si>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</si>
  <si>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</si>
  <si>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</si>
  <si>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</si>
  <si>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</si>
  <si>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</si>
  <si>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</si>
  <si>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</si>
  <si>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</si>
  <si>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</si>
  <si>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</si>
  <si>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</si>
  <si>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</si>
  <si>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</si>
  <si>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</si>
  <si>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</si>
  <si>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</si>
  <si>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</si>
  <si>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</si>
  <si>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</si>
  <si>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</si>
  <si>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</si>
  <si>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</si>
  <si>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</si>
  <si>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</si>
  <si>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</si>
  <si>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</si>
  <si>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</si>
  <si>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</si>
  <si>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</si>
  <si>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</si>
  <si>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</si>
  <si>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</si>
  <si>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</si>
  <si>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</si>
  <si>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</si>
  <si>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</si>
  <si>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</si>
  <si>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</si>
  <si>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</si>
  <si>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</si>
  <si>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</si>
  <si>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</si>
  <si>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</si>
  <si>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</si>
  <si>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</si>
  <si>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</si>
  <si>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</si>
  <si>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</si>
  <si>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</si>
  <si>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</si>
  <si>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</si>
  <si>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</si>
  <si>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</si>
  <si>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</si>
  <si>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</si>
  <si>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</si>
  <si>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</si>
  <si>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</si>
  <si>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</si>
  <si>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</si>
  <si>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</si>
  <si>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</si>
  <si>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</si>
  <si>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</si>
  <si>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</si>
  <si>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</si>
  <si>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</si>
  <si>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</si>
  <si>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</si>
  <si>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</si>
  <si>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</si>
  <si>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</si>
  <si>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</si>
  <si>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</si>
  <si>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</si>
  <si>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</si>
  <si>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</si>
  <si>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</si>
  <si>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</si>
  <si>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</si>
  <si>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</si>
  <si>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</si>
  <si>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</si>
  <si>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</si>
  <si>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</si>
  <si>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</si>
  <si>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</si>
  <si>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</si>
  <si>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</si>
  <si>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</si>
  <si>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</si>
  <si>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</si>
  <si>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</si>
  <si>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</si>
  <si>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</si>
  <si>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</si>
  <si>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</si>
  <si>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</si>
  <si>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</si>
  <si>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</si>
  <si>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</si>
  <si>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</si>
  <si>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</si>
  <si>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</si>
  <si>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</si>
  <si>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</si>
  <si>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</si>
  <si>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</si>
  <si>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</si>
  <si>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</si>
  <si>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</si>
  <si>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</si>
  <si>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</si>
  <si>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</si>
  <si>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</si>
  <si>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</si>
  <si>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</si>
  <si>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</si>
  <si>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</si>
  <si>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</si>
  <si>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</si>
  <si>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</si>
  <si>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</si>
  <si>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</si>
  <si>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</si>
  <si>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</si>
  <si>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</si>
  <si>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</si>
  <si>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</si>
  <si>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</si>
  <si>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</si>
  <si>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</si>
  <si>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</si>
  <si>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</si>
  <si>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</si>
  <si>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</si>
  <si>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</si>
  <si>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</si>
  <si>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</si>
  <si>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</si>
  <si>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</si>
  <si>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</si>
  <si>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</si>
  <si>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</si>
  <si>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</si>
  <si>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</si>
  <si>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</si>
  <si>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</si>
  <si>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</si>
  <si>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</si>
  <si>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</si>
  <si>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</si>
  <si>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</si>
  <si>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</si>
  <si>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</si>
  <si>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</si>
  <si>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</si>
  <si>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</si>
  <si>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</si>
  <si>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</si>
  <si>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</si>
  <si>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</si>
  <si>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</si>
  <si>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</si>
  <si>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</si>
  <si>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</si>
  <si>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</si>
  <si>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</si>
  <si>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</si>
  <si>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</si>
  <si>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</si>
  <si>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</si>
  <si>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</si>
  <si>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</si>
  <si>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</si>
  <si>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</si>
  <si>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</si>
  <si>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</si>
  <si>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</si>
  <si>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</si>
  <si>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</si>
  <si>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</si>
  <si>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</si>
  <si>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</si>
  <si>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</si>
  <si>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</si>
  <si>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</si>
  <si>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</si>
  <si>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</si>
  <si>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</si>
  <si>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</si>
  <si>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</si>
  <si>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</si>
  <si>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</si>
  <si>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</si>
  <si>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</si>
  <si>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</si>
  <si>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</si>
  <si>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</si>
  <si>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</si>
  <si>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</si>
  <si>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</si>
  <si>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</si>
  <si>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</si>
  <si>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</si>
  <si>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</si>
  <si>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</si>
  <si>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</si>
  <si>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</si>
  <si>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</si>
  <si>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</si>
  <si>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</si>
  <si>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</si>
  <si>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</si>
  <si>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</si>
  <si>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</si>
  <si>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</si>
  <si>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</si>
  <si>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</si>
  <si>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</si>
  <si>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</si>
  <si>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</si>
  <si>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</si>
  <si>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</si>
  <si>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</si>
  <si>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</si>
  <si>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</si>
  <si>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</si>
  <si>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</si>
  <si>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</si>
  <si>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</si>
  <si>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</si>
  <si>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</si>
  <si>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</si>
  <si>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</si>
  <si>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</si>
  <si>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</si>
  <si>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</si>
  <si>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</si>
  <si>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</si>
  <si>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</si>
  <si>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</si>
  <si>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</si>
  <si>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</si>
  <si>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</si>
  <si>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</si>
  <si>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</si>
  <si>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</si>
  <si>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</si>
  <si>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</si>
  <si>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</si>
  <si>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</si>
  <si>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</si>
  <si>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</si>
  <si>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</si>
  <si>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</si>
  <si>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</si>
  <si>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</si>
  <si>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</si>
  <si>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</si>
  <si>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</si>
  <si>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</si>
  <si>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</si>
  <si>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</si>
  <si>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</si>
  <si>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</si>
  <si>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</si>
  <si>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</si>
  <si>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</si>
  <si>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</si>
  <si>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</si>
  <si>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</si>
  <si>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</si>
  <si>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</si>
  <si>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</si>
  <si>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</si>
  <si>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</si>
  <si>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</si>
  <si>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</si>
  <si>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</si>
  <si>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</si>
  <si>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</si>
  <si>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</si>
  <si>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</si>
  <si>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</si>
  <si>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</si>
  <si>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</si>
  <si>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</si>
  <si>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</si>
  <si>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</si>
  <si>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</si>
  <si>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</si>
  <si>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</si>
  <si>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</si>
  <si>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</si>
  <si>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</si>
  <si>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</si>
  <si>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</si>
  <si>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</si>
  <si>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</si>
  <si>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</si>
  <si>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</si>
  <si>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</si>
  <si>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</si>
  <si>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</si>
  <si>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</si>
  <si>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</si>
  <si>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</si>
  <si>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</si>
  <si>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</si>
  <si>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</si>
  <si>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</si>
  <si>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</si>
  <si>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</si>
  <si>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</si>
  <si>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</si>
  <si>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</si>
  <si>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</si>
  <si>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</si>
  <si>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</si>
  <si>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</si>
  <si>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</si>
  <si>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</si>
  <si>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</si>
  <si>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</si>
  <si>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</si>
  <si>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</si>
  <si>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</si>
  <si>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</si>
  <si>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</si>
  <si>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</si>
  <si>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</si>
  <si>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</si>
  <si>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</si>
  <si>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</si>
  <si>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</si>
  <si>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</si>
  <si>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</si>
  <si>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</si>
  <si>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</si>
  <si>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</si>
  <si>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</si>
  <si>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</si>
  <si>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</si>
  <si>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</si>
  <si>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</si>
  <si>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</si>
  <si>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</si>
  <si>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</si>
  <si>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</si>
  <si>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</si>
  <si>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</si>
  <si>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</si>
  <si>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</si>
  <si>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</si>
  <si>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</si>
  <si>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</si>
  <si>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</si>
  <si>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</si>
  <si>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</si>
  <si>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</si>
  <si>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</si>
  <si>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</si>
  <si>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</si>
  <si>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</si>
  <si>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</si>
  <si>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</si>
  <si>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</si>
  <si>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</si>
  <si>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</si>
  <si>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</si>
  <si>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</si>
  <si>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</si>
  <si>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</si>
  <si>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</si>
  <si>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</si>
  <si>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</si>
  <si>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</si>
  <si>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</si>
  <si>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</si>
  <si>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</si>
  <si>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</si>
  <si>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</si>
  <si>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</si>
  <si>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</si>
  <si>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</si>
  <si>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</si>
  <si>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</si>
  <si>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</si>
  <si>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</si>
  <si>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</si>
  <si>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</si>
  <si>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</si>
  <si>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</si>
  <si>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</si>
  <si>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</si>
  <si>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</si>
  <si>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</si>
  <si>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</si>
  <si>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</si>
  <si>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</si>
  <si>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</si>
  <si>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</si>
  <si>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</si>
  <si>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</si>
  <si>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</si>
  <si>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</si>
  <si>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</si>
  <si>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</si>
  <si>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</si>
  <si>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</si>
  <si>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</si>
  <si>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</si>
  <si>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</si>
  <si>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</si>
  <si>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</si>
  <si>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</si>
  <si>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</si>
  <si>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</si>
  <si>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</si>
  <si>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</si>
  <si>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</si>
  <si>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</si>
  <si>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</si>
  <si>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</si>
  <si>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</si>
  <si>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</si>
  <si>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</si>
  <si>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</si>
  <si>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</si>
  <si>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</si>
  <si>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</si>
  <si>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</si>
  <si>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</si>
  <si>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</si>
  <si>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</si>
  <si>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</si>
  <si>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</si>
  <si>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</si>
  <si>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</si>
  <si>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</si>
  <si>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</si>
  <si>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</si>
  <si>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</si>
  <si>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</si>
  <si>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</si>
  <si>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</si>
  <si>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</si>
  <si>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</si>
  <si>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</si>
  <si>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</si>
  <si>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</si>
  <si>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</si>
  <si>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</si>
  <si>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</si>
  <si>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</si>
  <si>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</si>
  <si>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</si>
  <si>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</si>
  <si>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</si>
  <si>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</si>
  <si>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</si>
  <si>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</si>
  <si>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</si>
  <si>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</si>
  <si>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</si>
  <si>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</si>
  <si>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</si>
  <si>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</si>
  <si>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</si>
  <si>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</si>
  <si>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</si>
  <si>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</si>
  <si>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</si>
  <si>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</si>
  <si>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</si>
  <si>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</si>
  <si>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</si>
  <si>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</si>
  <si>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</si>
  <si>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</si>
  <si>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</si>
  <si>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</si>
  <si>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</si>
  <si>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</si>
  <si>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</si>
  <si>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</si>
  <si>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</si>
  <si>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</si>
  <si>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</si>
  <si>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</si>
  <si>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</si>
  <si>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</si>
  <si>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</si>
  <si>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</si>
  <si>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</si>
  <si>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</si>
  <si>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</si>
  <si>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</si>
  <si>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</si>
  <si>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</si>
  <si>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</si>
  <si>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</si>
  <si>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</si>
  <si>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</si>
  <si>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</si>
  <si>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</si>
  <si>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</si>
  <si>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</si>
  <si>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</si>
  <si>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</si>
  <si>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</si>
  <si>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</si>
  <si>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</si>
  <si>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</si>
  <si>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</si>
  <si>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</si>
  <si>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</si>
  <si>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</si>
  <si>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</si>
  <si>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</si>
  <si>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</si>
  <si>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</si>
  <si>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</si>
  <si>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</si>
  <si>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</si>
  <si>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</si>
  <si>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</si>
  <si>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</si>
  <si>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</si>
  <si>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</si>
  <si>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</si>
  <si>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</si>
  <si>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</si>
  <si>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</si>
  <si>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</si>
  <si>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</si>
  <si>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</si>
  <si>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</si>
  <si>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</si>
  <si>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</si>
  <si>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</si>
  <si>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</si>
  <si>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</si>
  <si>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</si>
  <si>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</si>
  <si>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</si>
  <si>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</si>
  <si>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</si>
  <si>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</si>
  <si>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</si>
  <si>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</si>
  <si>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</si>
  <si>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</si>
  <si>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</si>
  <si>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</si>
  <si>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</si>
  <si>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</si>
  <si>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</si>
  <si>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</si>
  <si>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</si>
  <si>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</si>
  <si>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</si>
  <si>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</si>
  <si>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</si>
  <si>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</si>
  <si>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</si>
  <si>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</si>
  <si>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</si>
  <si>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</si>
  <si>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</si>
  <si>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</si>
  <si>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</si>
  <si>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</si>
  <si>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</si>
  <si>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</si>
  <si>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</si>
  <si>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</si>
  <si>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</si>
  <si>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</si>
  <si>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</si>
  <si>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</si>
  <si>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</si>
  <si>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</si>
  <si>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</si>
  <si>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</si>
  <si>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</si>
  <si>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</si>
  <si>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</si>
  <si>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</si>
  <si>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</si>
  <si>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</si>
  <si>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</si>
  <si>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</si>
  <si>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</si>
  <si>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</si>
  <si>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</si>
  <si>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</si>
  <si>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</si>
  <si>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</si>
  <si>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</si>
  <si>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</si>
  <si>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</si>
  <si>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</si>
  <si>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</si>
  <si>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</si>
  <si>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</si>
  <si>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</si>
  <si>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</si>
  <si>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</si>
  <si>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</si>
  <si>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</si>
  <si>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</si>
  <si>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</si>
  <si>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</si>
  <si>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</si>
  <si>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</si>
  <si>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</si>
  <si>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</si>
  <si>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</si>
  <si>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</si>
  <si>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</si>
  <si>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</si>
  <si>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</si>
  <si>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</si>
  <si>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</si>
  <si>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</si>
  <si>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</si>
  <si>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</si>
  <si>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</si>
  <si>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</si>
  <si>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</si>
  <si>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</si>
  <si>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</si>
  <si>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</si>
  <si>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</si>
  <si>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</si>
  <si>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</si>
  <si>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</si>
  <si>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</si>
  <si>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</si>
  <si>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</si>
  <si>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</si>
  <si>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</si>
  <si>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</si>
  <si>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</si>
  <si>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</si>
  <si>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</si>
  <si>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</si>
  <si>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</si>
  <si>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</si>
  <si>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</si>
  <si>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</si>
  <si>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</si>
  <si>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</si>
  <si>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</si>
  <si>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</si>
  <si>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</si>
  <si>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</si>
  <si>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</si>
  <si>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</si>
  <si>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</si>
  <si>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</si>
  <si>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</si>
  <si>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</si>
  <si>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</si>
  <si>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</si>
  <si>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</si>
  <si>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</si>
  <si>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</si>
  <si>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</si>
  <si>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</si>
  <si>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</si>
  <si>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</si>
  <si>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</si>
  <si>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</si>
  <si>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</si>
  <si>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</si>
  <si>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</si>
  <si>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</si>
  <si>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</si>
  <si>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</si>
  <si>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</si>
  <si>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</si>
  <si>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</si>
  <si>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</si>
  <si>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</si>
  <si>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</si>
  <si>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</si>
  <si>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</si>
  <si>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</si>
  <si>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</si>
  <si>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</si>
  <si>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</si>
  <si>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</si>
  <si>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</si>
  <si>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</si>
  <si>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</si>
  <si>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</si>
  <si>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</si>
  <si>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</si>
  <si>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</si>
  <si>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</si>
  <si>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</si>
  <si>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</si>
  <si>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</si>
  <si>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</si>
  <si>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</si>
  <si>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</si>
  <si>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</si>
  <si>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</si>
  <si>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</si>
  <si>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</si>
  <si>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</si>
  <si>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</si>
  <si>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</si>
  <si>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</si>
  <si>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</si>
  <si>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</si>
  <si>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</si>
  <si>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</si>
  <si>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</si>
  <si>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</si>
  <si>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</si>
  <si>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</si>
  <si>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</si>
  <si>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</si>
  <si>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</si>
  <si>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</si>
  <si>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</si>
  <si>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</si>
  <si>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</si>
  <si>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</si>
  <si>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</si>
  <si>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</si>
  <si>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</si>
  <si>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</si>
  <si>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</si>
  <si>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</si>
  <si>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</si>
  <si>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</si>
  <si>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</si>
  <si>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</si>
  <si>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</si>
  <si>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</si>
  <si>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</si>
  <si>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</si>
  <si>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</si>
  <si>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</si>
  <si>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</si>
  <si>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</si>
  <si>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</si>
  <si>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</si>
  <si>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</si>
  <si>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</si>
  <si>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</si>
  <si>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</si>
  <si>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</si>
  <si>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</si>
  <si>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</si>
  <si>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</si>
  <si>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</si>
  <si>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</si>
  <si>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</si>
  <si>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</si>
  <si>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</si>
  <si>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</si>
  <si>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</si>
  <si>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</si>
  <si>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</si>
  <si>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</si>
  <si>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</si>
  <si>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</si>
  <si>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</si>
  <si>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</si>
  <si>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</si>
  <si>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</si>
  <si>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</si>
  <si>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</si>
  <si>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</si>
  <si>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</si>
  <si>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</si>
  <si>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</si>
  <si>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</si>
  <si>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</si>
  <si>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</si>
  <si>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</si>
  <si>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</si>
  <si>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</si>
  <si>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</si>
  <si>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</si>
  <si>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</si>
  <si>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</si>
  <si>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</si>
  <si>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</si>
  <si>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</si>
  <si>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</si>
  <si>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</si>
  <si>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</si>
  <si>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</si>
  <si>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</si>
  <si>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</si>
  <si>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</si>
  <si>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</si>
  <si>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</si>
  <si>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</si>
  <si>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</si>
  <si>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</si>
  <si>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</si>
  <si>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</si>
  <si>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</si>
  <si>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</si>
  <si>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</si>
  <si>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</si>
  <si>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</si>
  <si>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</si>
  <si>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</si>
  <si>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</si>
  <si>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</si>
  <si>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</si>
  <si>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</si>
  <si>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</si>
  <si>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</si>
  <si>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</si>
  <si>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</si>
  <si>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</si>
  <si>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</si>
  <si>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</si>
  <si>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</si>
  <si>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</si>
  <si>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</si>
  <si>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</si>
  <si>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</si>
  <si>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</si>
  <si>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</si>
  <si>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</si>
  <si>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</si>
  <si>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</si>
  <si>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</si>
  <si>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</si>
  <si>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</si>
  <si>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</si>
  <si>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</si>
  <si>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</si>
  <si>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</si>
  <si>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</si>
  <si>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</si>
  <si>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</si>
  <si>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</si>
  <si>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</si>
  <si>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</si>
  <si>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</si>
  <si>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</si>
  <si>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</si>
  <si>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</si>
  <si>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</si>
  <si>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</si>
  <si>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</si>
  <si>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</si>
  <si>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</si>
  <si>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</si>
  <si>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</si>
  <si>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</si>
  <si>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</si>
  <si>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</si>
  <si>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</si>
  <si>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</si>
  <si>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</si>
  <si>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</si>
  <si>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</si>
  <si>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</si>
  <si>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</si>
  <si>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</si>
  <si>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</si>
  <si>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</si>
  <si>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</si>
  <si>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</si>
  <si>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</si>
  <si>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</si>
  <si>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</si>
  <si>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</si>
  <si>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</si>
  <si>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</si>
  <si>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</si>
  <si>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</si>
  <si>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</si>
  <si>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</si>
  <si>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</si>
  <si>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</si>
  <si>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</si>
  <si>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</si>
  <si>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</si>
  <si>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</si>
  <si>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</si>
  <si>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</si>
  <si>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</si>
  <si>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</si>
  <si>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</si>
  <si>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</si>
  <si>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</si>
  <si>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</si>
  <si>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</si>
  <si>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</si>
  <si>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</si>
  <si>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</si>
  <si>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</si>
  <si>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</si>
  <si>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</si>
  <si>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</si>
  <si>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</si>
  <si>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</si>
  <si>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</si>
  <si>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</si>
  <si>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</si>
  <si>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</si>
  <si>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</si>
  <si>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</si>
  <si>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</si>
  <si>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</si>
  <si>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</si>
  <si>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</si>
  <si>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</si>
  <si>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</si>
  <si>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</si>
  <si>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</si>
  <si>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</si>
  <si>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</si>
  <si>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</si>
  <si>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</si>
  <si>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</si>
  <si>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</si>
  <si>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</si>
  <si>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</si>
  <si>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</si>
  <si>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</si>
  <si>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</si>
  <si>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</si>
  <si>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</si>
  <si>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</si>
  <si>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</si>
  <si>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</si>
  <si>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</si>
  <si>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</si>
  <si>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</si>
  <si>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</si>
  <si>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</si>
  <si>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</si>
  <si>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</si>
  <si>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</si>
  <si>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</si>
  <si>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</si>
  <si>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</si>
  <si>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</si>
  <si>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</si>
  <si>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</si>
  <si>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</si>
  <si>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</si>
  <si>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</si>
  <si>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</si>
  <si>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</si>
  <si>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</si>
  <si>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</si>
  <si>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</si>
  <si>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</si>
  <si>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</si>
  <si>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</si>
  <si>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</si>
  <si>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</si>
  <si>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</si>
  <si>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</si>
  <si>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</si>
  <si>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</si>
  <si>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</si>
  <si>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</si>
  <si>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</si>
  <si>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</si>
  <si>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</si>
  <si>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</si>
  <si>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</si>
  <si>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</si>
  <si>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</si>
  <si>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</si>
  <si>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</si>
  <si>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</si>
  <si>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</si>
  <si>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</si>
  <si>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</si>
  <si>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</si>
  <si>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</si>
  <si>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</si>
  <si>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</si>
  <si>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</si>
  <si>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</si>
  <si>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</si>
  <si>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</si>
  <si>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</si>
  <si>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</si>
  <si>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</si>
  <si>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</si>
  <si>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</si>
  <si>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</si>
  <si>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</si>
  <si>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</si>
  <si>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</si>
  <si>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</si>
  <si>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</si>
  <si>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</si>
  <si>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</si>
  <si>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</si>
  <si>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</si>
  <si>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</si>
  <si>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</si>
  <si>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</si>
  <si>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</si>
  <si>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</si>
  <si>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</si>
  <si>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</si>
  <si>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</si>
  <si>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</si>
  <si>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</si>
  <si>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</si>
  <si>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</si>
  <si>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</si>
  <si>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</si>
  <si>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</si>
  <si>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</si>
  <si>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</si>
  <si>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</si>
  <si>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</si>
  <si>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</si>
  <si>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</si>
  <si>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</si>
  <si>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</si>
  <si>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</si>
  <si>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</si>
  <si>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</si>
  <si>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</si>
  <si>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</si>
  <si>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</si>
  <si>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</si>
  <si>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</si>
  <si>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</si>
  <si>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</si>
  <si>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</si>
  <si>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</si>
  <si>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</si>
  <si>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</si>
  <si>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</si>
  <si>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</si>
  <si>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</si>
  <si>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</si>
  <si>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</si>
  <si>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</si>
  <si>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</si>
  <si>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</si>
  <si>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</si>
  <si>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</si>
  <si>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</si>
  <si>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</si>
  <si>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</si>
  <si>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</si>
  <si>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</si>
  <si>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</si>
  <si>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</si>
  <si>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</si>
  <si>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</si>
  <si>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</si>
  <si>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</si>
  <si>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</si>
  <si>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</si>
  <si>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</si>
  <si>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</si>
  <si>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</si>
  <si>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</si>
  <si>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</si>
  <si>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</si>
  <si>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</si>
  <si>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</si>
  <si>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</si>
  <si>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</si>
  <si>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</si>
  <si>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</si>
  <si>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</si>
  <si>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</si>
  <si>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</si>
  <si>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</si>
  <si>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</si>
  <si>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</si>
  <si>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</si>
  <si>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</si>
  <si>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</si>
  <si>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</si>
  <si>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</si>
  <si>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</si>
  <si>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</si>
  <si>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</si>
  <si>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</si>
  <si>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</si>
  <si>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</si>
  <si>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</si>
  <si>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</si>
  <si>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</si>
  <si>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</si>
  <si>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</si>
  <si>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</si>
  <si>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</si>
  <si>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</si>
  <si>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</si>
  <si>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</si>
  <si>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</si>
  <si>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</si>
  <si>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</si>
  <si>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</si>
  <si>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</si>
  <si>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</si>
  <si>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</si>
  <si>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</si>
  <si>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</si>
  <si>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</si>
  <si>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</si>
  <si>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</si>
  <si>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</si>
  <si>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</si>
  <si>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</si>
  <si>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</si>
  <si>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</si>
  <si>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</si>
  <si>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</si>
  <si>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</si>
  <si>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</si>
  <si>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</si>
  <si>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</si>
  <si>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</si>
  <si>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</si>
  <si>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</si>
  <si>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</si>
  <si>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</si>
  <si>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</si>
  <si>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</si>
  <si>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</si>
  <si>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</si>
  <si>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</si>
  <si>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</si>
  <si>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</si>
  <si>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</si>
  <si>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</si>
  <si>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</si>
  <si>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</si>
  <si>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</si>
  <si>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</si>
  <si>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</si>
  <si>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</si>
  <si>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</si>
  <si>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</si>
  <si>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</si>
  <si>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</si>
  <si>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</si>
  <si>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</si>
  <si>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</si>
  <si>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</si>
  <si>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</si>
  <si>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</si>
  <si>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</si>
  <si>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</si>
  <si>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</si>
  <si>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</si>
  <si>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</si>
  <si>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</si>
  <si>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</si>
  <si>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</si>
  <si>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</si>
  <si>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</si>
  <si>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</si>
  <si>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</si>
  <si>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</si>
  <si>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</si>
  <si>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</si>
  <si>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</si>
  <si>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</si>
  <si>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</si>
  <si>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</si>
  <si>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</si>
  <si>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</si>
  <si>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</si>
  <si>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</si>
  <si>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</si>
  <si>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</si>
  <si>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</si>
  <si>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</si>
  <si>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</si>
  <si>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</si>
  <si>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</si>
  <si>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</si>
  <si>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</si>
  <si>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</si>
  <si>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</si>
  <si>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</si>
  <si>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</si>
  <si>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</si>
  <si>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</si>
  <si>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</si>
  <si>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</si>
  <si>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</si>
  <si>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</si>
  <si>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</si>
  <si>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</si>
  <si>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</si>
  <si>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</si>
  <si>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</si>
  <si>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</si>
  <si>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</si>
  <si>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</si>
  <si>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</si>
  <si>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</si>
  <si>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</si>
  <si>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</si>
  <si>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</si>
  <si>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</si>
  <si>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</si>
  <si>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</si>
  <si>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</si>
  <si>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</si>
  <si>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</si>
  <si>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</si>
  <si>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</si>
  <si>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</si>
  <si>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</si>
  <si>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</si>
  <si>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</si>
  <si>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</si>
  <si>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</si>
  <si>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</si>
  <si>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</si>
  <si>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</si>
  <si>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</si>
  <si>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</si>
  <si>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</si>
  <si>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</si>
  <si>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</si>
  <si>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</si>
  <si>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</si>
  <si>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</si>
  <si>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</si>
  <si>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</si>
  <si>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</si>
  <si>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</si>
  <si>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</si>
  <si>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</si>
  <si>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</si>
  <si>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</si>
  <si>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</si>
  <si>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</si>
  <si>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</si>
  <si>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</si>
  <si>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</si>
  <si>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</si>
  <si>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</si>
  <si>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</si>
  <si>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</si>
  <si>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</si>
  <si>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</si>
  <si>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</si>
  <si>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</si>
  <si>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</si>
  <si>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</si>
  <si>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</si>
  <si>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</si>
  <si>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</si>
  <si>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</si>
  <si>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</si>
  <si>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</si>
  <si>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</si>
  <si>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</si>
  <si>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</si>
  <si>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</si>
  <si>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</si>
  <si>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</si>
  <si>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</si>
  <si>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</si>
  <si>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</si>
  <si>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</si>
  <si>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</si>
  <si>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</si>
  <si>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</si>
  <si>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</si>
  <si>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</si>
  <si>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</si>
  <si>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</si>
  <si>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</si>
  <si>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</si>
  <si>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</si>
  <si>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</si>
  <si>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</si>
  <si>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</si>
  <si>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</si>
  <si>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</si>
  <si>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</si>
  <si>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</si>
  <si>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</si>
  <si>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</si>
  <si>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</si>
  <si>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</si>
  <si>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</si>
  <si>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</si>
  <si>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</si>
  <si>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</si>
  <si>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</si>
  <si>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</si>
  <si>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</si>
  <si>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</si>
  <si>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</si>
  <si>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</si>
  <si>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</si>
  <si>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</si>
  <si>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</si>
  <si>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</si>
  <si>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</si>
  <si>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</si>
  <si>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</si>
  <si>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</si>
  <si>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</si>
  <si>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</si>
  <si>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</si>
  <si>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</si>
  <si>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</si>
  <si>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</si>
  <si>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</si>
  <si>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</si>
  <si>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</si>
  <si>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</si>
  <si>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</si>
  <si>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</si>
  <si>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</si>
  <si>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</si>
  <si>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</si>
  <si>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</si>
  <si>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</si>
  <si>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</si>
  <si>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</si>
  <si>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</si>
  <si>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</si>
  <si>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</si>
  <si>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</si>
  <si>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</si>
  <si>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</si>
  <si>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</si>
  <si>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</si>
  <si>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</si>
  <si>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</si>
  <si>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</si>
  <si>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</si>
  <si>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</si>
  <si>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</si>
  <si>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</si>
  <si>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</si>
  <si>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</si>
  <si>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</si>
  <si>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</si>
  <si>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</si>
  <si>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</si>
  <si>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</si>
  <si>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</si>
  <si>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</si>
  <si>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</si>
  <si>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</si>
  <si>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</si>
  <si>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</si>
  <si>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</si>
  <si>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</si>
  <si>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</si>
  <si>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</si>
  <si>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</si>
  <si>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</si>
  <si>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</si>
  <si>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</si>
  <si>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</si>
  <si>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</si>
  <si>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</si>
  <si>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</si>
  <si>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</si>
  <si>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</si>
  <si>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</si>
  <si>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</si>
  <si>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</si>
  <si>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</si>
  <si>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</si>
  <si>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</si>
  <si>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</si>
  <si>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</si>
  <si>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</si>
  <si>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</si>
  <si>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</si>
  <si>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</si>
  <si>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</si>
  <si>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</si>
  <si>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</si>
  <si>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</si>
  <si>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</si>
  <si>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</si>
  <si>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</si>
  <si>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</si>
  <si>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</si>
  <si>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</si>
  <si>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</si>
  <si>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</si>
  <si>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</si>
  <si>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</si>
  <si>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</si>
  <si>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</si>
  <si>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</si>
  <si>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</si>
  <si>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</si>
  <si>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</si>
  <si>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</si>
  <si>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</si>
  <si>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</si>
  <si>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</si>
  <si>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</si>
  <si>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</si>
  <si>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</si>
  <si>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</si>
  <si>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</si>
  <si>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</si>
  <si>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</si>
  <si>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</si>
  <si>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</si>
  <si>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</si>
  <si>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</si>
  <si>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</si>
  <si>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</si>
  <si>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</si>
  <si>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</si>
  <si>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</si>
  <si>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</si>
  <si>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</si>
  <si>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</si>
  <si>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</si>
  <si>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</si>
  <si>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</si>
  <si>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</si>
  <si>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</si>
  <si>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</si>
  <si>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</si>
  <si>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</si>
  <si>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</si>
  <si>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</si>
  <si>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</si>
  <si>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</si>
  <si>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</si>
  <si>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</si>
  <si>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</si>
  <si>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</si>
  <si>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</si>
  <si>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</si>
  <si>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</si>
  <si>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</si>
  <si>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</si>
  <si>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</si>
  <si>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</si>
  <si>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</si>
  <si>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</si>
  <si>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</si>
  <si>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</si>
  <si>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</si>
  <si>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</si>
  <si>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</si>
  <si>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</si>
  <si>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</si>
  <si>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</si>
  <si>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</si>
  <si>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</si>
  <si>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</si>
  <si>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</si>
  <si>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</si>
  <si>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</si>
  <si>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</si>
  <si>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</si>
  <si>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</si>
  <si>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</si>
  <si>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</si>
  <si>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</si>
  <si>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</si>
  <si>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</si>
  <si>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</si>
  <si>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</si>
  <si>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</si>
  <si>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</si>
  <si>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</si>
  <si>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</si>
  <si>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</si>
  <si>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</si>
  <si>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</si>
  <si>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</si>
  <si>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</si>
  <si>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</si>
  <si>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</si>
  <si>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</si>
  <si>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</si>
  <si>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</si>
  <si>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</si>
  <si>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</si>
  <si>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</si>
  <si>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</si>
  <si>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</si>
  <si>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</si>
  <si>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</si>
  <si>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</si>
  <si>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</si>
  <si>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</si>
  <si>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</si>
  <si>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</si>
  <si>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</si>
  <si>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</si>
  <si>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</si>
  <si>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</si>
  <si>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</si>
  <si>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</si>
  <si>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</si>
  <si>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</si>
  <si>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</si>
  <si>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</si>
  <si>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</si>
  <si>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</si>
  <si>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</si>
  <si>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</si>
  <si>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</si>
  <si>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</si>
  <si>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</si>
  <si>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</si>
  <si>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</si>
  <si>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</si>
  <si>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</si>
  <si>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</si>
  <si>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</si>
  <si>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</si>
  <si>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</si>
  <si>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</si>
  <si>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</si>
  <si>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</si>
  <si>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</si>
  <si>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</si>
  <si>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</si>
  <si>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</si>
  <si>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</si>
  <si>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</si>
  <si>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</si>
  <si>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</si>
  <si>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</si>
  <si>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</si>
  <si>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</si>
  <si>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</si>
  <si>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</si>
  <si>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</si>
  <si>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</si>
  <si>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</si>
  <si>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</si>
  <si>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</si>
  <si>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</si>
  <si>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</si>
  <si>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</si>
  <si>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</si>
  <si>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</si>
  <si>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</si>
  <si>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</si>
  <si>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</si>
  <si>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</si>
  <si>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</si>
  <si>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</si>
  <si>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</si>
  <si>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</si>
  <si>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</si>
  <si>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</si>
  <si>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</si>
  <si>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</si>
  <si>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</si>
  <si>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</si>
  <si>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</si>
  <si>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</si>
  <si>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</si>
  <si>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</si>
  <si>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</si>
  <si>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</si>
  <si>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</si>
  <si>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</si>
  <si>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</si>
  <si>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</si>
  <si>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</si>
  <si>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</si>
  <si>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</si>
  <si>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</si>
  <si>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</si>
  <si>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</si>
  <si>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</si>
  <si>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</si>
  <si>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</si>
  <si>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</si>
  <si>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</si>
  <si>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</si>
  <si>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</si>
  <si>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</si>
  <si>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</si>
  <si>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</si>
  <si>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</si>
  <si>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</si>
  <si>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</si>
  <si>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</si>
  <si>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</si>
  <si>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</si>
  <si>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</si>
  <si>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</si>
  <si>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</si>
  <si>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</si>
  <si>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</si>
  <si>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</si>
  <si>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</si>
  <si>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</si>
  <si>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</si>
  <si>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</si>
  <si>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</si>
  <si>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</si>
  <si>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</si>
  <si>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</si>
  <si>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</si>
  <si>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</si>
  <si>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</si>
  <si>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</si>
  <si>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</si>
  <si>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</si>
  <si>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</si>
  <si>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</si>
  <si>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</si>
  <si>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</si>
  <si>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</si>
  <si>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</si>
  <si>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</si>
  <si>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</si>
  <si>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</si>
  <si>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</si>
  <si>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</si>
  <si>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</si>
  <si>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</si>
  <si>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</si>
  <si>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</si>
  <si>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</si>
  <si>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</si>
  <si>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</si>
  <si>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</si>
  <si>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</si>
  <si>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</si>
  <si>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</si>
  <si>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</si>
  <si>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</si>
  <si>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</si>
  <si>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</si>
  <si>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</si>
  <si>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</si>
  <si>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</si>
  <si>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</si>
  <si>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</si>
  <si>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</si>
  <si>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</si>
  <si>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</si>
  <si>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</si>
  <si>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</si>
  <si>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</si>
  <si>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</si>
  <si>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</si>
  <si>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</si>
  <si>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</si>
  <si>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</si>
  <si>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</si>
  <si>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</si>
  <si>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</si>
  <si>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</si>
  <si>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</si>
  <si>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</si>
  <si>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</si>
  <si>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</si>
  <si>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</si>
  <si>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</si>
  <si>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</si>
  <si>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</si>
  <si>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</si>
  <si>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</si>
  <si>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</si>
  <si>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</si>
  <si>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</si>
  <si>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</si>
  <si>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</si>
  <si>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</si>
  <si>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</si>
  <si>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</si>
  <si>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</si>
  <si>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</si>
  <si>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</si>
  <si>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</si>
  <si>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</si>
  <si>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</si>
  <si>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</si>
  <si>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</si>
  <si>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</si>
  <si>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</si>
  <si>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</si>
  <si>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</si>
  <si>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</si>
  <si>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</si>
  <si>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</si>
  <si>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</si>
  <si>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</si>
  <si>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</si>
  <si>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</si>
  <si>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</si>
  <si>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</si>
  <si>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</si>
  <si>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</si>
  <si>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</si>
  <si>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</si>
  <si>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</si>
  <si>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</si>
  <si>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</si>
  <si>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</si>
  <si>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</si>
  <si>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</si>
  <si>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</si>
  <si>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</si>
  <si>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</si>
  <si>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</si>
  <si>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</si>
  <si>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</si>
  <si>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</si>
  <si>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</si>
  <si>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</si>
  <si>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</si>
  <si>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</si>
  <si>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</si>
  <si>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</si>
  <si>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</si>
  <si>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</si>
  <si>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</si>
  <si>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</si>
  <si>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</si>
  <si>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</si>
  <si>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</si>
  <si>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</si>
  <si>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</si>
  <si>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</si>
  <si>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</si>
  <si>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</si>
  <si>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</si>
  <si>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</si>
  <si>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</si>
  <si>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</si>
  <si>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</si>
  <si>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</si>
  <si>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</si>
  <si>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</si>
  <si>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</si>
  <si>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</si>
  <si>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</si>
  <si>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</si>
  <si>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</si>
  <si>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</si>
  <si>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</si>
  <si>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</si>
  <si>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</si>
  <si>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</si>
  <si>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</si>
  <si>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</si>
  <si>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</si>
  <si>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</si>
  <si>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</si>
  <si>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</si>
  <si>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</si>
  <si>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</si>
  <si>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</si>
  <si>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</si>
  <si>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</si>
  <si>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</si>
  <si>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</si>
  <si>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</si>
  <si>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</si>
  <si>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</si>
  <si>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</si>
  <si>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</si>
  <si>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</si>
  <si>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</si>
  <si>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</si>
  <si>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</si>
  <si>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</si>
  <si>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</si>
  <si>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</si>
  <si>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</si>
  <si>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</si>
  <si>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</si>
  <si>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</si>
  <si>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</si>
  <si>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</si>
  <si>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</si>
  <si>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</si>
  <si>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</si>
  <si>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</si>
  <si>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</si>
  <si>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</si>
  <si>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</si>
  <si>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</si>
  <si>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</si>
  <si>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</si>
  <si>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</si>
  <si>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</si>
  <si>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</si>
  <si>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</si>
  <si>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</si>
  <si>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</si>
  <si>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</si>
  <si>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</si>
  <si>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</si>
  <si>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</si>
  <si>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</si>
  <si>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</si>
  <si>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</si>
  <si>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</si>
  <si>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</si>
  <si>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</si>
  <si>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</si>
  <si>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</si>
  <si>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</si>
  <si>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</si>
  <si>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</si>
  <si>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</si>
  <si>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</si>
  <si>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</si>
  <si>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</si>
  <si>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</si>
  <si>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</si>
  <si>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</si>
  <si>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</si>
  <si>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</si>
  <si>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</si>
  <si>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</si>
  <si>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</si>
  <si>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</si>
  <si>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</si>
  <si>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</si>
  <si>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</si>
  <si>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</si>
  <si>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</si>
  <si>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</si>
  <si>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</si>
  <si>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</si>
  <si>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</si>
  <si>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</si>
  <si>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</si>
  <si>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</si>
  <si>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</si>
  <si>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</si>
  <si>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</si>
  <si>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</si>
  <si>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</si>
  <si>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</si>
  <si>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</si>
  <si>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</si>
  <si>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</si>
  <si>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</si>
  <si>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</si>
  <si>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</si>
  <si>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</si>
  <si>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</si>
  <si>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</si>
  <si>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</si>
  <si>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</si>
  <si>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</si>
  <si>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</si>
  <si>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</si>
  <si>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</si>
  <si>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</si>
  <si>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</si>
  <si>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</si>
  <si>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</si>
  <si>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</si>
  <si>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</si>
  <si>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</si>
  <si>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</si>
  <si>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</si>
  <si>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</si>
  <si>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</si>
  <si>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</si>
  <si>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</si>
  <si>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</si>
  <si>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</si>
  <si>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</si>
  <si>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</si>
  <si>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</si>
  <si>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</si>
  <si>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</si>
  <si>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</si>
  <si>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</si>
  <si>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</si>
  <si>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</si>
  <si>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</si>
  <si>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</si>
  <si>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</si>
  <si>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</si>
  <si>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</si>
  <si>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</si>
  <si>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</si>
  <si>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</si>
  <si>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</si>
  <si>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</si>
  <si>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</si>
  <si>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</si>
  <si>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</si>
  <si>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</si>
  <si>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</si>
  <si>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</si>
  <si>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</si>
  <si>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</si>
  <si>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</si>
  <si>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</si>
  <si>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</si>
  <si>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</si>
  <si>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</si>
  <si>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</si>
  <si>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</si>
  <si>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</si>
  <si>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</si>
  <si>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</si>
  <si>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</si>
  <si>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</si>
  <si>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</si>
  <si>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</si>
  <si>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</si>
  <si>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</si>
  <si>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</si>
  <si>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</si>
  <si>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</si>
  <si>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</si>
  <si>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</si>
  <si>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</si>
  <si>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</si>
  <si>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</si>
  <si>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</si>
  <si>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</si>
  <si>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</si>
  <si>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</si>
  <si>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</si>
  <si>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</si>
  <si>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</si>
  <si>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</si>
  <si>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</si>
  <si>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</si>
  <si>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</si>
  <si>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</si>
  <si>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</si>
  <si>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</si>
  <si>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</si>
  <si>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</si>
  <si>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</si>
  <si>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</si>
  <si>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</si>
  <si>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</si>
  <si>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</si>
  <si>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</si>
  <si>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</si>
  <si>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</si>
  <si>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</si>
  <si>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</si>
  <si>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</si>
  <si>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</si>
  <si>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</si>
  <si>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</si>
  <si>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</si>
  <si>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</si>
  <si>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</si>
  <si>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</si>
  <si>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</si>
  <si>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</si>
  <si>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</si>
  <si>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</si>
  <si>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</si>
  <si>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</si>
  <si>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</si>
  <si>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</si>
  <si>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</si>
  <si>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</si>
  <si>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</si>
  <si>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</si>
  <si>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</si>
  <si>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</si>
  <si>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</si>
  <si>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</si>
  <si>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</si>
  <si>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</si>
  <si>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</si>
  <si>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</si>
  <si>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</si>
  <si>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</si>
  <si>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</si>
  <si>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</si>
  <si>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</si>
  <si>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</si>
  <si>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</si>
  <si>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</si>
  <si>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</si>
  <si>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</si>
  <si>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</si>
  <si>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</si>
  <si>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</si>
  <si>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</si>
  <si>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</si>
  <si>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</si>
  <si>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</si>
  <si>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</si>
  <si>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</si>
  <si>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</si>
  <si>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</si>
  <si>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</si>
  <si>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</si>
  <si>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</si>
  <si>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</si>
  <si>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</si>
  <si>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</si>
  <si>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</si>
  <si>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</si>
  <si>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</si>
  <si>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</si>
  <si>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</si>
  <si>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</si>
  <si>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</si>
  <si>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</si>
  <si>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</si>
  <si>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</si>
  <si>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</si>
  <si>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</si>
  <si>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</si>
  <si>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</si>
  <si>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</si>
  <si>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</si>
  <si>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</si>
  <si>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</si>
  <si>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</si>
  <si>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</si>
  <si>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</si>
  <si>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</si>
  <si>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</si>
  <si>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</si>
  <si>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</si>
  <si>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</si>
  <si>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</si>
  <si>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</si>
  <si>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</si>
  <si>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</si>
  <si>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</si>
  <si>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</si>
  <si>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</si>
  <si>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</si>
  <si>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</si>
  <si>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</si>
  <si>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</si>
  <si>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</si>
  <si>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</si>
  <si>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</si>
  <si>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</si>
  <si>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</si>
  <si>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</si>
  <si>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</si>
  <si>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</si>
  <si>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</si>
  <si>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</si>
  <si>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</si>
  <si>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</si>
  <si>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</si>
  <si>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</si>
  <si>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</si>
  <si>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</si>
  <si>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</si>
  <si>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</si>
  <si>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</si>
  <si>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</si>
  <si>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</si>
  <si>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</si>
  <si>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</si>
  <si>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</si>
  <si>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</si>
  <si>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</si>
  <si>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</si>
  <si>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</si>
  <si>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</si>
  <si>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</si>
  <si>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</si>
  <si>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</si>
  <si>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</si>
  <si>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</si>
  <si>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</si>
  <si>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</si>
  <si>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</si>
  <si>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</si>
  <si>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</si>
  <si>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</si>
  <si>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</si>
  <si>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</si>
  <si>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</si>
  <si>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</si>
  <si>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</si>
  <si>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</si>
  <si>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</si>
  <si>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</si>
  <si>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</si>
  <si>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</si>
  <si>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</si>
  <si>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</si>
  <si>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</si>
  <si>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</si>
  <si>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</si>
  <si>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</si>
  <si>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</si>
  <si>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</si>
  <si>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</si>
  <si>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</si>
  <si>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</si>
  <si>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</si>
  <si>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</si>
  <si>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</si>
  <si>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</si>
  <si>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</si>
  <si>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</si>
  <si>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</si>
  <si>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</si>
  <si>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</si>
  <si>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</si>
  <si>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</si>
  <si>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</si>
  <si>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</si>
  <si>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</si>
  <si>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</si>
  <si>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</si>
  <si>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</si>
  <si>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</si>
  <si>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</si>
  <si>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</si>
  <si>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</si>
  <si>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</si>
  <si>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</si>
  <si>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</si>
  <si>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</si>
  <si>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</si>
  <si>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</si>
  <si>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</si>
  <si>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</si>
  <si>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</si>
  <si>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</si>
  <si>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</si>
  <si>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</si>
  <si>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</si>
  <si>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</si>
  <si>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</si>
  <si>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</si>
  <si>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</si>
  <si>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</si>
  <si>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</si>
  <si>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</si>
  <si>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</si>
  <si>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</si>
  <si>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</si>
  <si>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</si>
  <si>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</si>
  <si>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</si>
  <si>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</si>
  <si>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</si>
  <si>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</si>
  <si>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</si>
  <si>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</si>
  <si>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</si>
  <si>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</si>
  <si>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</si>
  <si>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</si>
  <si>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</si>
  <si>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</si>
  <si>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</si>
  <si>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</si>
  <si>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</si>
  <si>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</si>
  <si>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</si>
  <si>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</si>
  <si>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</si>
  <si>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</si>
  <si>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</si>
  <si>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</si>
  <si>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</si>
  <si>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</si>
  <si>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</si>
  <si>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</si>
  <si>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</si>
  <si>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</si>
  <si>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</si>
  <si>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</si>
  <si>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</si>
  <si>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</si>
  <si>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</si>
  <si>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</si>
  <si>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</si>
  <si>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</si>
  <si>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</si>
  <si>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</si>
  <si>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</si>
  <si>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</si>
  <si>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</si>
  <si>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</si>
  <si>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</si>
  <si>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</si>
  <si>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</si>
  <si>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</si>
  <si>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</si>
  <si>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</si>
  <si>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</si>
  <si>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</si>
  <si>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</si>
  <si>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</si>
  <si>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</si>
  <si>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</si>
  <si>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</si>
  <si>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</si>
  <si>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</si>
  <si>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</si>
  <si>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</si>
  <si>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</si>
  <si>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</si>
  <si>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</si>
  <si>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</si>
  <si>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</si>
  <si>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</si>
  <si>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</si>
  <si>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</si>
  <si>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</si>
  <si>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</si>
  <si>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</si>
  <si>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</si>
  <si>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</si>
  <si>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</si>
  <si>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</si>
  <si>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</si>
  <si>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</si>
  <si>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</si>
  <si>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</si>
  <si>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</si>
  <si>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</si>
  <si>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</si>
  <si>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</si>
  <si>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</si>
  <si>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</si>
  <si>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</si>
  <si>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</si>
  <si>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</si>
  <si>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</si>
  <si>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</si>
  <si>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</si>
  <si>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</si>
  <si>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</si>
  <si>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</si>
  <si>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</si>
  <si>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</si>
  <si>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</si>
  <si>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</si>
  <si>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</si>
  <si>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</si>
  <si>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</si>
  <si>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</si>
  <si>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</si>
  <si>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</si>
  <si>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</si>
  <si>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</si>
  <si>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</si>
  <si>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</si>
  <si>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</si>
  <si>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</si>
  <si>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</si>
  <si>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</si>
  <si>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</si>
  <si>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</si>
  <si>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</si>
  <si>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</si>
  <si>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</si>
  <si>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</si>
  <si>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</si>
  <si>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</si>
  <si>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</si>
  <si>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</si>
  <si>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</si>
  <si>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</si>
  <si>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</si>
  <si>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</si>
  <si>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</si>
  <si>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</si>
  <si>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</si>
  <si>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</si>
  <si>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</si>
  <si>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</si>
  <si>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</si>
  <si>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</si>
  <si>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</si>
  <si>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</si>
  <si>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</si>
  <si>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</si>
  <si>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</si>
  <si>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</si>
  <si>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</si>
  <si>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</si>
  <si>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</si>
  <si>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</si>
  <si>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</si>
  <si>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</si>
  <si>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</si>
  <si>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</si>
  <si>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</si>
  <si>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</si>
  <si>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</si>
  <si>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</si>
  <si>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</si>
  <si>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</si>
  <si>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</si>
  <si>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</si>
  <si>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</si>
  <si>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</si>
  <si>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</si>
  <si>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</si>
  <si>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</si>
  <si>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</si>
  <si>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</si>
  <si>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</si>
  <si>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</si>
  <si>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</si>
  <si>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</si>
  <si>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</si>
  <si>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</si>
  <si>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</si>
  <si>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</si>
  <si>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</si>
  <si>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</si>
  <si>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</si>
  <si>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</si>
  <si>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</si>
  <si>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</si>
  <si>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</si>
  <si>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</si>
  <si>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</si>
  <si>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</si>
  <si>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</si>
  <si>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</si>
  <si>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</si>
  <si>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</si>
  <si>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</si>
  <si>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</si>
  <si>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</si>
  <si>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</si>
  <si>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</si>
  <si>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</si>
  <si>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</si>
  <si>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</si>
  <si>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</si>
  <si>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</si>
  <si>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</si>
  <si>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</si>
  <si>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</si>
  <si>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</si>
  <si>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</si>
  <si>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</si>
  <si>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</si>
  <si>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</si>
  <si>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</si>
  <si>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</si>
  <si>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</si>
  <si>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</si>
  <si>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</si>
  <si>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</si>
  <si>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</si>
  <si>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</si>
  <si>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</si>
  <si>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</si>
  <si>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</si>
  <si>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</si>
  <si>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</si>
  <si>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</si>
  <si>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</si>
  <si>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</si>
  <si>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</si>
  <si>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</si>
  <si>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</si>
  <si>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</si>
  <si>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</si>
  <si>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</si>
  <si>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</si>
  <si>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</si>
  <si>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</si>
  <si>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</si>
  <si>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</si>
  <si>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</si>
  <si>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</si>
  <si>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</si>
  <si>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</si>
  <si>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</si>
  <si>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</si>
  <si>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</si>
  <si>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</si>
  <si>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</si>
  <si>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</si>
  <si>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</si>
  <si>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</si>
  <si>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</si>
  <si>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</si>
  <si>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</si>
  <si>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</si>
  <si>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</si>
  <si>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</si>
  <si>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</si>
  <si>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</si>
  <si>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</si>
  <si>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</si>
  <si>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</si>
  <si>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</si>
  <si>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</si>
  <si>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</si>
  <si>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</si>
  <si>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</si>
  <si>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</si>
  <si>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</si>
  <si>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</si>
  <si>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</si>
  <si>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</si>
  <si>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</si>
  <si>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</si>
  <si>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</si>
  <si>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</si>
  <si>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</si>
  <si>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</si>
  <si>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</si>
  <si>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</si>
  <si>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</si>
  <si>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</si>
  <si>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</si>
  <si>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</si>
  <si>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</si>
  <si>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</si>
  <si>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</si>
  <si>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</si>
  <si>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</si>
  <si>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</si>
  <si>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</si>
  <si>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</si>
  <si>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</si>
  <si>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</si>
  <si>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</si>
  <si>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</si>
  <si>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</si>
  <si>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</si>
  <si>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</si>
  <si>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</si>
  <si>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</si>
  <si>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</si>
  <si>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</si>
  <si>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</si>
  <si>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</si>
  <si>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</si>
  <si>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</si>
  <si>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</si>
  <si>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</si>
  <si>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</si>
  <si>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</si>
  <si>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</si>
  <si>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</si>
  <si>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</si>
  <si>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</si>
  <si>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</si>
  <si>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</si>
  <si>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</si>
  <si>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</si>
  <si>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</si>
  <si>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</si>
  <si>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</si>
  <si>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</si>
  <si>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</si>
  <si>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</si>
  <si>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</si>
  <si>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</si>
  <si>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</si>
  <si>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</si>
  <si>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</si>
  <si>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</si>
  <si>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</si>
  <si>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</si>
  <si>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</si>
  <si>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</si>
  <si>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</si>
  <si>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</si>
  <si>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</si>
  <si>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</si>
  <si>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</si>
  <si>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</si>
  <si>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</si>
  <si>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</si>
  <si>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</si>
  <si>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</si>
  <si>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</si>
  <si>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</si>
  <si>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</si>
  <si>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</si>
  <si>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</si>
  <si>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</si>
  <si>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</si>
  <si>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</si>
  <si>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</si>
  <si>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</si>
  <si>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</si>
  <si>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</si>
  <si>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</si>
  <si>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</si>
  <si>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</si>
  <si>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</si>
  <si>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</si>
  <si>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</si>
  <si>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</si>
  <si>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</si>
  <si>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</si>
  <si>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</si>
  <si>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</si>
  <si>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</si>
  <si>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</si>
  <si>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</si>
  <si>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</si>
  <si>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</si>
  <si>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</si>
  <si>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</si>
  <si>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</si>
  <si>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</si>
  <si>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</si>
  <si>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</si>
  <si>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</si>
  <si>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</si>
  <si>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</si>
  <si>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</si>
  <si>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</si>
  <si>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</si>
  <si>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</si>
  <si>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</si>
  <si>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</si>
  <si>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</si>
  <si>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</si>
  <si>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</si>
  <si>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</si>
  <si>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</si>
  <si>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</si>
  <si>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</si>
  <si>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</si>
  <si>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</si>
  <si>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</si>
  <si>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</si>
  <si>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</si>
  <si>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</si>
  <si>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</si>
  <si>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</si>
  <si>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</si>
  <si>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</si>
  <si>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</si>
  <si>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</si>
  <si>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</si>
  <si>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</si>
  <si>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</si>
  <si>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</si>
  <si>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</si>
  <si>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</si>
  <si>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</si>
  <si>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</si>
  <si>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</si>
  <si>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</si>
  <si>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</si>
  <si>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</si>
  <si>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</si>
  <si>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</si>
  <si>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</si>
  <si>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</si>
  <si>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</si>
  <si>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</si>
  <si>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</si>
  <si>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</si>
  <si>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</si>
  <si>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</si>
  <si>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</si>
  <si>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</si>
  <si>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</si>
  <si>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</si>
  <si>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</si>
  <si>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</si>
  <si>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</si>
  <si>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</si>
  <si>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</si>
  <si>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</si>
  <si>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</si>
  <si>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</si>
  <si>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</si>
  <si>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</si>
  <si>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</si>
  <si>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</si>
  <si>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</si>
  <si>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</si>
  <si>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</si>
  <si>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</si>
  <si>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</si>
  <si>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</si>
  <si>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</si>
  <si>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</si>
  <si>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</si>
  <si>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</si>
  <si>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</si>
  <si>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</si>
  <si>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</si>
  <si>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</si>
  <si>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</si>
  <si>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</si>
  <si>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</si>
  <si>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</si>
  <si>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</si>
  <si>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</si>
  <si>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</si>
  <si>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</si>
  <si>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</si>
  <si>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</si>
  <si>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</si>
  <si>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</si>
  <si>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</si>
  <si>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</si>
  <si>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</si>
  <si>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</si>
  <si>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</si>
  <si>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</si>
  <si>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</si>
  <si>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</si>
  <si>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</si>
  <si>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</si>
  <si>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</si>
  <si>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</si>
  <si>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</si>
  <si>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</si>
  <si>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</si>
  <si>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</si>
  <si>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</si>
  <si>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</si>
  <si>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</si>
  <si>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</si>
  <si>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</si>
  <si>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</si>
  <si>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</si>
  <si>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</si>
  <si>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</si>
  <si>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</si>
  <si>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</si>
  <si>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</si>
  <si>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</si>
  <si>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</si>
  <si>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</si>
  <si>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</si>
  <si>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</si>
  <si>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</si>
  <si>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</si>
  <si>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</si>
  <si>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</si>
  <si>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</si>
  <si>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</si>
  <si>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</si>
  <si>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</si>
  <si>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</si>
  <si>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</si>
  <si>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</si>
  <si>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</si>
  <si>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</si>
  <si>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</si>
  <si>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</si>
  <si>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</si>
  <si>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</si>
  <si>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</si>
  <si>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</si>
  <si>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</si>
  <si>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</si>
  <si>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</si>
  <si>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</si>
  <si>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</si>
  <si>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</si>
  <si>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</si>
  <si>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</si>
  <si>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</si>
  <si>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</si>
  <si>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</si>
  <si>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</si>
  <si>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</si>
  <si>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</si>
  <si>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</si>
  <si>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</si>
  <si>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</si>
  <si>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</si>
  <si>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</si>
  <si>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</si>
  <si>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</si>
  <si>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</si>
  <si>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</si>
  <si>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</si>
  <si>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</si>
  <si>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</si>
  <si>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</si>
  <si>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</si>
  <si>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</si>
  <si>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</si>
  <si>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</si>
  <si>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</si>
  <si>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</si>
  <si>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</si>
  <si>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</si>
  <si>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</si>
  <si>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</si>
  <si>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</si>
  <si>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</si>
  <si>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</si>
  <si>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</si>
  <si>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</si>
  <si>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</si>
  <si>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</si>
  <si>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</si>
  <si>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</si>
  <si>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</si>
  <si>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</si>
  <si>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</si>
  <si>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</si>
  <si>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</si>
  <si>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</si>
  <si>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</si>
  <si>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</si>
  <si>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</si>
  <si>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</si>
  <si>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</si>
  <si>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</si>
  <si>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</si>
  <si>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</si>
  <si>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</si>
  <si>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</si>
  <si>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</si>
  <si>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</si>
  <si>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</si>
  <si>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</si>
  <si>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</si>
  <si>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</si>
  <si>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</si>
  <si>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</si>
  <si>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</si>
  <si>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</si>
  <si>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</si>
  <si>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</si>
  <si>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</si>
  <si>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</si>
  <si>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</si>
  <si>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</si>
  <si>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</si>
  <si>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</si>
  <si>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</si>
  <si>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</si>
  <si>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</si>
  <si>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</si>
  <si>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</si>
  <si>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</si>
  <si>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</si>
  <si>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</si>
  <si>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</si>
  <si>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</si>
  <si>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</si>
  <si>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</si>
  <si>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</si>
  <si>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</si>
  <si>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</si>
  <si>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</si>
  <si>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</si>
  <si>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</si>
  <si>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</si>
  <si>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</si>
  <si>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</si>
  <si>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</si>
  <si>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</si>
  <si>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</si>
  <si>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</si>
  <si>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</si>
  <si>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</si>
  <si>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</si>
  <si>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</si>
  <si>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</si>
  <si>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</si>
  <si>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</si>
  <si>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</si>
  <si>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</si>
  <si>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</si>
  <si>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</si>
  <si>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</si>
  <si>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</si>
  <si>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</si>
  <si>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</si>
  <si>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</si>
  <si>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</si>
  <si>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</si>
  <si>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</si>
  <si>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</si>
  <si>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</si>
  <si>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</si>
  <si>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</si>
  <si>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</si>
  <si>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</si>
  <si>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</si>
  <si>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</si>
  <si>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</si>
  <si>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</si>
  <si>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</si>
  <si>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</si>
  <si>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</si>
  <si>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</si>
  <si>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</si>
  <si>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</si>
  <si>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</si>
  <si>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</si>
  <si>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</si>
  <si>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</si>
  <si>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</si>
  <si>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</si>
  <si>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</si>
  <si>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</si>
  <si>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</si>
  <si>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</si>
  <si>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</si>
  <si>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</si>
  <si>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</si>
  <si>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</si>
  <si>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</si>
  <si>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</si>
  <si>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</si>
  <si>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</si>
  <si>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</si>
  <si>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</si>
  <si>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</si>
  <si>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</si>
  <si>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</si>
  <si>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</si>
  <si>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</si>
  <si>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</si>
  <si>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</si>
  <si>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</si>
  <si>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</si>
  <si>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</si>
  <si>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</si>
  <si>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</si>
  <si>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</si>
  <si>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</si>
  <si>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</si>
  <si>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</si>
  <si>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</si>
  <si>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</si>
  <si>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</si>
  <si>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</si>
  <si>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</si>
  <si>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</si>
  <si>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</si>
  <si>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</si>
  <si>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</si>
  <si>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</si>
  <si>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</si>
  <si>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</si>
  <si>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</si>
  <si>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</si>
  <si>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</si>
  <si>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</si>
  <si>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</si>
  <si>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</si>
  <si>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</si>
  <si>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</si>
  <si>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</si>
  <si>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</si>
  <si>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</si>
  <si>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</si>
  <si>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</si>
  <si>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</si>
  <si>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</si>
  <si>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</si>
  <si>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</si>
  <si>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</si>
  <si>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</si>
  <si>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</si>
  <si>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</si>
  <si>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</si>
  <si>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</si>
  <si>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</si>
  <si>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</si>
  <si>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</si>
  <si>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</si>
  <si>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</si>
  <si>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</si>
  <si>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</si>
  <si>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</si>
  <si>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</si>
  <si>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</si>
  <si>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</si>
  <si>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</si>
  <si>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</si>
  <si>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</si>
  <si>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</si>
  <si>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</si>
  <si>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</si>
  <si>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</si>
  <si>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</si>
  <si>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</si>
  <si>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</si>
  <si>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</si>
  <si>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</si>
  <si>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</si>
  <si>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</si>
  <si>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</si>
  <si>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</si>
  <si>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</si>
  <si>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</si>
  <si>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</si>
  <si>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</si>
  <si>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</si>
  <si>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</si>
  <si>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</si>
  <si>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</si>
  <si>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</si>
  <si>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</si>
  <si>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</si>
  <si>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</si>
  <si>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</si>
  <si>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</si>
  <si>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</si>
  <si>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</si>
  <si>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</si>
  <si>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</si>
  <si>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</si>
  <si>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</si>
  <si>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</si>
  <si>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</si>
  <si>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</si>
  <si>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</si>
  <si>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</si>
  <si>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</si>
  <si>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</si>
  <si>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</si>
  <si>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</si>
  <si>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</si>
  <si>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</si>
  <si>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</si>
  <si>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</si>
  <si>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</si>
  <si>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</si>
  <si>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</si>
  <si>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</si>
  <si>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</si>
  <si>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</si>
  <si>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</si>
  <si>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</si>
  <si>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</si>
  <si>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</si>
  <si>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</si>
  <si>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</si>
  <si>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</si>
  <si>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</si>
  <si>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</si>
  <si>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</si>
  <si>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</si>
  <si>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</si>
  <si>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</si>
  <si>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</si>
  <si>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</si>
  <si>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</si>
  <si>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</si>
  <si>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</si>
  <si>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</si>
  <si>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</si>
  <si>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</si>
  <si>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</si>
  <si>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</si>
  <si>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</si>
  <si>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</si>
  <si>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</si>
  <si>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</si>
  <si>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</si>
  <si>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</si>
  <si>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</si>
  <si>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</si>
  <si>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</si>
  <si>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</si>
  <si>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</si>
  <si>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</si>
  <si>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</si>
  <si>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</si>
  <si>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</si>
  <si>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</si>
  <si>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</si>
  <si>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</si>
  <si>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</si>
  <si>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</si>
  <si>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</si>
  <si>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</si>
  <si>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</si>
  <si>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</si>
  <si>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</si>
  <si>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</si>
  <si>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</si>
  <si>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</si>
  <si>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</si>
  <si>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</si>
  <si>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</si>
  <si>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</si>
  <si>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</si>
  <si>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</si>
  <si>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</si>
  <si>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</si>
  <si>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</si>
  <si>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</si>
  <si>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</si>
  <si>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</si>
  <si>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</si>
  <si>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</si>
  <si>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</si>
  <si>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</si>
  <si>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</si>
  <si>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</si>
  <si>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</si>
  <si>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</si>
  <si>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</si>
  <si>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</si>
  <si>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</si>
  <si>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</si>
  <si>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</si>
  <si>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</si>
  <si>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</si>
  <si>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</si>
  <si>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</si>
  <si>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</si>
  <si>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</si>
  <si>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</si>
  <si>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</si>
  <si>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</si>
  <si>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</si>
  <si>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</si>
  <si>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</si>
  <si>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</si>
  <si>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</si>
  <si>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</si>
  <si>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</si>
  <si>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</si>
  <si>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</si>
  <si>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</si>
  <si>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</si>
  <si>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</si>
  <si>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</si>
  <si>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</si>
  <si>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</si>
  <si>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</si>
  <si>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</si>
  <si>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</si>
  <si>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</si>
  <si>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</si>
  <si>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</si>
  <si>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</si>
  <si>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</si>
  <si>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</si>
  <si>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</si>
  <si>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</si>
  <si>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</si>
  <si>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</si>
  <si>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</si>
  <si>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</si>
  <si>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</si>
  <si>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</si>
  <si>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</si>
  <si>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</si>
  <si>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</si>
  <si>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</si>
  <si>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</si>
  <si>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</si>
  <si>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</si>
  <si>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</si>
  <si>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</si>
  <si>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</si>
  <si>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</si>
  <si>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</si>
  <si>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</si>
  <si>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</si>
  <si>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</si>
  <si>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</si>
  <si>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</si>
  <si>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</si>
  <si>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</si>
  <si>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</si>
  <si>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</si>
  <si>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</si>
  <si>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</si>
  <si>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</si>
  <si>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</si>
  <si>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</si>
  <si>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</si>
  <si>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</si>
  <si>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</si>
  <si>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</si>
  <si>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</si>
  <si>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</si>
  <si>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</si>
  <si>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</si>
  <si>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</si>
  <si>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</si>
  <si>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</si>
  <si>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</si>
  <si>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</si>
  <si>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</si>
  <si>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</si>
  <si>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</si>
  <si>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</si>
  <si>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</si>
  <si>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</si>
  <si>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</si>
  <si>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</si>
  <si>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</si>
  <si>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</si>
  <si>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</si>
  <si>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</si>
  <si>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</si>
  <si>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</si>
  <si>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</si>
  <si>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</si>
  <si>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</si>
  <si>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</si>
  <si>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</si>
  <si>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</si>
  <si>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</si>
  <si>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</si>
  <si>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</si>
  <si>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</si>
  <si>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</si>
  <si>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</si>
  <si>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</si>
  <si>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</si>
  <si>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</si>
  <si>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</si>
  <si>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</si>
  <si>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</si>
  <si>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</si>
  <si>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</si>
  <si>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</si>
  <si>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</si>
  <si>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</si>
  <si>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</si>
  <si>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</si>
  <si>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</si>
  <si>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</si>
  <si>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</si>
  <si>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</si>
  <si>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</si>
  <si>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</si>
  <si>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</si>
  <si>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</si>
  <si>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</si>
  <si>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</si>
  <si>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</si>
  <si>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</si>
  <si>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</si>
  <si>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</si>
  <si>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</si>
  <si>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</si>
  <si>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</si>
  <si>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</si>
  <si>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</si>
  <si>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</si>
  <si>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</si>
  <si>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</si>
  <si>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</si>
  <si>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</si>
  <si>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</si>
  <si>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</si>
  <si>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</si>
  <si>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</si>
  <si>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</si>
  <si>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</si>
  <si>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</si>
  <si>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</si>
  <si>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</si>
  <si>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</si>
  <si>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</si>
  <si>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</si>
  <si>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</si>
  <si>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</si>
  <si>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</si>
  <si>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</si>
  <si>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</si>
  <si>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</si>
  <si>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</si>
  <si>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</si>
  <si>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</si>
  <si>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</si>
  <si>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</si>
  <si>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</si>
  <si>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</si>
  <si>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</si>
  <si>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</si>
  <si>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</si>
  <si>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</si>
  <si>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</si>
  <si>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</si>
  <si>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</si>
  <si>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</si>
  <si>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</si>
  <si>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</si>
  <si>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</si>
  <si>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</si>
  <si>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</si>
  <si>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</si>
  <si>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</si>
  <si>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</si>
  <si>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</si>
  <si>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</si>
  <si>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</si>
  <si>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</si>
  <si>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</si>
  <si>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</si>
  <si>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</si>
  <si>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</si>
  <si>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</si>
  <si>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</si>
  <si>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</si>
  <si>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</si>
  <si>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</si>
  <si>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</si>
  <si>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</si>
  <si>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</si>
  <si>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</si>
  <si>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</si>
  <si>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</si>
  <si>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</si>
  <si>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</si>
  <si>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</si>
  <si>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</si>
  <si>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</si>
  <si>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</si>
  <si>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</si>
  <si>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</si>
  <si>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</si>
  <si>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</si>
  <si>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</si>
  <si>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</si>
  <si>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</si>
  <si>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</si>
  <si>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</si>
  <si>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</si>
  <si>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</si>
  <si>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</si>
  <si>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</si>
  <si>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</si>
  <si>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</si>
  <si>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</si>
  <si>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</si>
  <si>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</si>
  <si>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</si>
  <si>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</si>
  <si>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</si>
  <si>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</si>
  <si>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</si>
  <si>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</si>
  <si>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</si>
  <si>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</si>
  <si>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</si>
  <si>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</si>
  <si>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</si>
  <si>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</si>
  <si>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</si>
  <si>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</si>
  <si>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</si>
  <si>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</si>
  <si>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</si>
  <si>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</si>
  <si>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</si>
  <si>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</si>
  <si>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</si>
  <si>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</si>
  <si>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</si>
  <si>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</si>
  <si>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</si>
  <si>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</si>
  <si>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</si>
  <si>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</si>
  <si>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</si>
  <si>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</si>
  <si>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</si>
  <si>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</si>
  <si>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</si>
  <si>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</si>
  <si>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</si>
  <si>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</si>
  <si>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</si>
  <si>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</si>
  <si>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</si>
  <si>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</si>
  <si>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</si>
  <si>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</si>
  <si>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</si>
  <si>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</si>
  <si>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</si>
  <si>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</si>
  <si>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</si>
  <si>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</si>
  <si>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</si>
  <si>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</si>
  <si>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</si>
  <si>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</si>
  <si>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</si>
  <si>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</si>
  <si>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</si>
  <si>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</si>
  <si>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</si>
  <si>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</si>
  <si>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</si>
  <si>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</si>
  <si>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</si>
  <si>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</si>
  <si>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</si>
  <si>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</si>
  <si>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</si>
  <si>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</si>
  <si>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</si>
  <si>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</si>
  <si>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</si>
  <si>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</si>
  <si>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</si>
  <si>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</si>
  <si>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</si>
  <si>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</si>
  <si>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</si>
  <si>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</si>
  <si>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</si>
  <si>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</si>
  <si>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</si>
  <si>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</si>
  <si>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</si>
  <si>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</si>
  <si>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</si>
  <si>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</si>
  <si>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</si>
  <si>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</si>
  <si>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</si>
  <si>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</si>
  <si>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</si>
  <si>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</si>
  <si>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</si>
  <si>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</si>
  <si>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</si>
  <si>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</si>
  <si>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</si>
  <si>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</si>
  <si>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</si>
  <si>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</si>
  <si>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</si>
  <si>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</si>
  <si>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</si>
  <si>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</si>
  <si>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</si>
  <si>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</si>
  <si>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</si>
  <si>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</si>
  <si>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</si>
  <si>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</si>
  <si>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</si>
  <si>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</si>
  <si>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</si>
  <si>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</si>
  <si>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</si>
  <si>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</si>
  <si>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</si>
  <si>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</si>
  <si>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</si>
  <si>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</si>
  <si>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</si>
  <si>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</si>
  <si>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</si>
  <si>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</si>
  <si>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</si>
  <si>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</si>
  <si>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</si>
  <si>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</si>
  <si>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</si>
  <si>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</si>
  <si>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</si>
  <si>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</si>
  <si>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</si>
  <si>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</si>
  <si>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</si>
  <si>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</si>
  <si>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</si>
  <si>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</si>
  <si>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</si>
  <si>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</si>
  <si>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</si>
  <si>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</si>
  <si>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</si>
  <si>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</si>
  <si>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</si>
  <si>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</si>
  <si>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</si>
  <si>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</si>
  <si>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</si>
  <si>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</si>
  <si>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</si>
  <si>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</si>
  <si>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</si>
  <si>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</si>
  <si>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</si>
  <si>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</si>
  <si>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</si>
  <si>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</si>
  <si>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</si>
  <si>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</si>
  <si>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</si>
  <si>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</si>
  <si>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</si>
  <si>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</si>
  <si>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</si>
  <si>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</si>
  <si>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</si>
  <si>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</si>
  <si>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</si>
  <si>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</si>
  <si>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</si>
  <si>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</si>
  <si>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</si>
  <si>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</si>
  <si>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</si>
  <si>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</si>
  <si>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</si>
  <si>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</si>
  <si>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</si>
  <si>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</si>
  <si>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</si>
  <si>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</si>
  <si>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</si>
  <si>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</si>
  <si>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</si>
  <si>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</si>
  <si>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</si>
  <si>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</si>
  <si>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</si>
  <si>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</si>
  <si>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</si>
  <si>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</si>
  <si>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</si>
  <si>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</si>
  <si>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</si>
  <si>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</si>
  <si>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</si>
  <si>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</si>
  <si>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</si>
  <si>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</si>
  <si>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</si>
  <si>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</si>
  <si>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</si>
  <si>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</si>
  <si>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</si>
  <si>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</si>
  <si>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</si>
  <si>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</si>
  <si>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</si>
  <si>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</si>
  <si>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</si>
  <si>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</si>
  <si>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</si>
  <si>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</si>
  <si>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</si>
  <si>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</si>
  <si>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</si>
  <si>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</si>
  <si>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</si>
  <si>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</si>
  <si>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</si>
  <si>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</si>
  <si>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</si>
  <si>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</si>
  <si>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</si>
  <si>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</si>
  <si>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</si>
  <si>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</si>
  <si>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</si>
  <si>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</si>
  <si>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</si>
  <si>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</si>
  <si>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</si>
  <si>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</si>
  <si>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</si>
  <si>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</si>
  <si>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</si>
  <si>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</si>
  <si>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</si>
  <si>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</si>
  <si>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</si>
  <si>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</si>
  <si>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</si>
  <si>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</si>
  <si>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</si>
  <si>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</si>
  <si>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</si>
  <si>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</si>
  <si>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</si>
  <si>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</si>
  <si>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</si>
  <si>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</si>
  <si>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</si>
  <si>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</si>
  <si>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</si>
  <si>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</si>
  <si>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</si>
  <si>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</si>
  <si>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</si>
  <si>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</si>
  <si>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</si>
  <si>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</si>
  <si>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</si>
  <si>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</si>
  <si>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</si>
  <si>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</si>
  <si>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</si>
  <si>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</si>
  <si>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</si>
  <si>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</si>
  <si>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</si>
  <si>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</si>
  <si>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</si>
  <si>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</si>
  <si>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</si>
  <si>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</si>
  <si>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</si>
  <si>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</si>
  <si>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</si>
  <si>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</si>
  <si>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</si>
  <si>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</si>
  <si>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</si>
  <si>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</si>
  <si>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</si>
  <si>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</si>
  <si>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</si>
  <si>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</si>
  <si>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</si>
  <si>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</si>
  <si>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</si>
  <si>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</si>
  <si>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</si>
  <si>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</si>
  <si>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</si>
  <si>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</si>
  <si>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</si>
  <si>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</si>
  <si>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</si>
  <si>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</si>
  <si>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</si>
  <si>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</si>
  <si>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</si>
  <si>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</si>
  <si>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</si>
  <si>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</si>
  <si>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</si>
  <si>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</si>
  <si>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</si>
  <si>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</si>
  <si>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</si>
  <si>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</si>
  <si>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</si>
  <si>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</si>
  <si>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</si>
  <si>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</si>
  <si>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</si>
  <si>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</si>
  <si>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</si>
  <si>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</si>
  <si>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</si>
  <si>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</si>
  <si>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</si>
  <si>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</si>
  <si>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</si>
  <si>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</si>
  <si>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</si>
  <si>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</si>
  <si>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</si>
  <si>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</si>
  <si>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</si>
  <si>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</si>
  <si>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</si>
  <si>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</si>
  <si>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</si>
  <si>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</si>
  <si>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</si>
  <si>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</si>
  <si>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</si>
  <si>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</si>
  <si>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</si>
  <si>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</si>
  <si>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</si>
  <si>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</si>
  <si>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</si>
  <si>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</si>
  <si>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</si>
  <si>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</si>
  <si>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</si>
  <si>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</si>
  <si>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</si>
  <si>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</si>
  <si>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</si>
  <si>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</si>
  <si>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</si>
  <si>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</si>
  <si>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</si>
  <si>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</si>
  <si>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</si>
  <si>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</si>
  <si>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</si>
  <si>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</si>
  <si>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</si>
  <si>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</si>
  <si>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</si>
  <si>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</si>
  <si>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</si>
  <si>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</si>
  <si>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</si>
  <si>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</si>
  <si>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</si>
  <si>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</si>
  <si>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</si>
  <si>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</si>
  <si>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</si>
  <si>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</si>
  <si>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</si>
  <si>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</si>
  <si>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</si>
  <si>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</si>
  <si>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</si>
  <si>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</si>
  <si>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</si>
  <si>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</si>
  <si>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</si>
  <si>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</si>
  <si>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</si>
  <si>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</si>
  <si>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</si>
  <si>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</si>
  <si>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</si>
  <si>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</si>
  <si>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</si>
  <si>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</si>
  <si>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</si>
  <si>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</si>
  <si>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</si>
  <si>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</si>
  <si>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</si>
  <si>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</si>
  <si>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</si>
  <si>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</si>
  <si>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</si>
  <si>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</si>
  <si>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</si>
  <si>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</si>
  <si>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</si>
  <si>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</si>
  <si>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</si>
  <si>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</si>
  <si>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</si>
  <si>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</si>
  <si>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</si>
  <si>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</si>
  <si>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</si>
  <si>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</si>
  <si>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</si>
  <si>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</si>
  <si>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</si>
  <si>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</si>
  <si>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</si>
  <si>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</si>
  <si>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</si>
  <si>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</si>
  <si>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</si>
  <si>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</si>
  <si>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</si>
  <si>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</si>
  <si>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</si>
  <si>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</si>
  <si>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</si>
  <si>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</si>
  <si>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</si>
  <si>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</si>
  <si>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</si>
  <si>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</si>
  <si>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</si>
  <si>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</si>
  <si>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</si>
  <si>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</si>
  <si>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</si>
  <si>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</si>
  <si>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</si>
  <si>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</si>
  <si>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</si>
  <si>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</si>
  <si>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</si>
  <si>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</si>
  <si>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</si>
  <si>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</si>
  <si>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</si>
  <si>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</si>
  <si>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</si>
  <si>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</si>
  <si>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</si>
  <si>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</si>
  <si>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</si>
  <si>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</si>
  <si>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</si>
  <si>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</si>
  <si>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</si>
  <si>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</si>
  <si>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</si>
  <si>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</si>
  <si>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</si>
  <si>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</si>
  <si>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</si>
  <si>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</si>
  <si>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</si>
  <si>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</si>
  <si>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</si>
  <si>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</si>
  <si>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</si>
  <si>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</si>
  <si>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</si>
  <si>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</si>
  <si>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</si>
  <si>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</si>
  <si>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</si>
  <si>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</si>
  <si>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</si>
  <si>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</si>
  <si>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</si>
  <si>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</si>
  <si>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</si>
  <si>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</si>
  <si>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</si>
  <si>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</si>
  <si>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</si>
  <si>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</si>
  <si>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</si>
  <si>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</si>
  <si>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</si>
  <si>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</si>
  <si>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</si>
  <si>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</si>
  <si>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</si>
  <si>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</si>
  <si>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</si>
  <si>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</si>
  <si>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</si>
  <si>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</si>
  <si>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</si>
  <si>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</si>
  <si>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</si>
  <si>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</si>
  <si>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</si>
  <si>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</si>
  <si>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</si>
  <si>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</si>
  <si>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</si>
  <si>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</si>
  <si>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</si>
  <si>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</si>
  <si>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</si>
  <si>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</si>
  <si>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</si>
  <si>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</si>
  <si>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</si>
  <si>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</si>
  <si>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</si>
  <si>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</si>
  <si>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</si>
  <si>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</si>
  <si>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</si>
  <si>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</si>
  <si>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</si>
  <si>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</si>
  <si>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</si>
  <si>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</si>
  <si>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</si>
  <si>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</si>
  <si>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</si>
  <si>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</si>
  <si>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</si>
  <si>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</si>
  <si>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</si>
  <si>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</si>
  <si>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</si>
  <si>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</si>
  <si>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</si>
  <si>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</si>
  <si>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</si>
  <si>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</si>
  <si>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</si>
  <si>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</si>
  <si>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</si>
  <si>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</si>
  <si>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</si>
  <si>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</si>
  <si>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</si>
  <si>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</si>
  <si>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</si>
  <si>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</si>
  <si>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</si>
  <si>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</si>
  <si>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</si>
  <si>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</si>
  <si>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</si>
  <si>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</si>
  <si>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</si>
  <si>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</si>
  <si>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</si>
  <si>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</si>
  <si>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</si>
  <si>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</si>
  <si>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</si>
  <si>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</si>
  <si>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</si>
  <si>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</si>
  <si>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</si>
  <si>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</si>
  <si>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</si>
  <si>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</si>
  <si>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</si>
  <si>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</si>
  <si>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</si>
  <si>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</si>
  <si>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</si>
  <si>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</si>
  <si>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</si>
  <si>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</si>
  <si>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</si>
  <si>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</si>
  <si>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</si>
  <si>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</si>
  <si>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</si>
  <si>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</si>
  <si>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</si>
  <si>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</si>
  <si>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</si>
  <si>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</si>
  <si>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</si>
  <si>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</si>
  <si>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</si>
  <si>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</si>
  <si>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</si>
  <si>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</si>
  <si>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</si>
  <si>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</si>
  <si>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</si>
  <si>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</si>
  <si>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</si>
  <si>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</si>
  <si>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</si>
  <si>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</si>
  <si>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</si>
  <si>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</si>
  <si>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</si>
  <si>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</si>
  <si>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</si>
  <si>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</si>
  <si>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</si>
  <si>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</si>
  <si>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</si>
  <si>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</si>
  <si>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</si>
  <si>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</si>
  <si>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</si>
  <si>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</si>
  <si>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</si>
  <si>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</si>
  <si>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</si>
  <si>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</si>
  <si>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</si>
  <si>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</si>
  <si>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</si>
  <si>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</si>
  <si>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</si>
  <si>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</si>
  <si>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</si>
  <si>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</si>
  <si>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</si>
  <si>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</si>
  <si>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</si>
  <si>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</si>
  <si>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</si>
  <si>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</si>
  <si>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</si>
  <si>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</si>
  <si>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</si>
  <si>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</si>
  <si>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</si>
  <si>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</si>
  <si>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</si>
  <si>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</si>
  <si>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</si>
  <si>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</si>
  <si>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</si>
  <si>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</si>
  <si>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</si>
  <si>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</si>
  <si>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</si>
  <si>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</si>
  <si>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</si>
  <si>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</si>
  <si>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</si>
  <si>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</si>
  <si>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</si>
  <si>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</si>
  <si>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</si>
  <si>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</si>
  <si>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</si>
  <si>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</si>
  <si>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</si>
  <si>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</si>
  <si>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</si>
  <si>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</si>
  <si>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</si>
  <si>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</si>
  <si>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</si>
  <si>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</si>
  <si>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</si>
  <si>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</si>
  <si>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</si>
  <si>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</si>
  <si>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</si>
  <si>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</si>
  <si>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</si>
  <si>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</si>
  <si>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</si>
  <si>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</si>
  <si>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</si>
  <si>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</si>
  <si>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</si>
  <si>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</si>
  <si>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</si>
  <si>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</si>
  <si>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</si>
  <si>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</si>
  <si>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</si>
  <si>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</si>
  <si>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</si>
  <si>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</si>
  <si>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</si>
  <si>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</si>
  <si>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</si>
  <si>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</si>
  <si>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</si>
  <si>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</si>
  <si>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</si>
  <si>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</si>
  <si>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</si>
  <si>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</si>
  <si>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</si>
  <si>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</si>
  <si>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</si>
  <si>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</si>
  <si>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</si>
  <si>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</si>
  <si>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</si>
  <si>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</si>
  <si>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</si>
  <si>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</si>
  <si>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</si>
  <si>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</si>
  <si>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</si>
  <si>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</si>
  <si>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</si>
  <si>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</si>
  <si>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</si>
  <si>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</si>
  <si>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</si>
  <si>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</si>
  <si>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</si>
  <si>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</si>
  <si>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</si>
  <si>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</si>
  <si>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</si>
  <si>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</si>
  <si>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</si>
  <si>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</si>
  <si>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</si>
  <si>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</si>
  <si>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</si>
  <si>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</si>
  <si>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</si>
  <si>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</si>
  <si>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</si>
  <si>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</si>
  <si>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</si>
  <si>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</si>
  <si>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</si>
  <si>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</si>
  <si>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</si>
  <si>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</si>
  <si>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</si>
  <si>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</si>
  <si>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</si>
  <si>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</si>
  <si>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</si>
  <si>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</si>
  <si>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</si>
  <si>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</si>
  <si>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</si>
  <si>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</si>
  <si>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</si>
  <si>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</si>
  <si>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</si>
  <si>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</si>
  <si>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</si>
  <si>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</si>
  <si>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</si>
  <si>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</si>
  <si>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</si>
  <si>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</si>
  <si>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</si>
  <si>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</si>
  <si>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</si>
  <si>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</si>
  <si>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</si>
  <si>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</si>
  <si>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</si>
  <si>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</si>
  <si>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</si>
  <si>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</si>
  <si>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</si>
  <si>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</si>
  <si>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</si>
  <si>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</si>
  <si>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</si>
  <si>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</si>
  <si>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</si>
  <si>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</si>
  <si>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</si>
  <si>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</si>
  <si>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</si>
  <si>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</si>
  <si>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</si>
  <si>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</si>
  <si>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</si>
  <si>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</si>
  <si>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</si>
  <si>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</si>
  <si>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</si>
  <si>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</si>
  <si>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</si>
  <si>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</si>
  <si>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</si>
  <si>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</si>
  <si>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</si>
  <si>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</si>
  <si>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</si>
  <si>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</si>
  <si>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</si>
  <si>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</si>
  <si>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</si>
  <si>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</si>
  <si>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</si>
  <si>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</si>
  <si>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</si>
  <si>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</si>
  <si>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</si>
  <si>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</si>
  <si>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</si>
  <si>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</si>
  <si>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</si>
  <si>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</si>
  <si>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</si>
  <si>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</si>
  <si>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</si>
  <si>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</si>
  <si>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</si>
  <si>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</si>
  <si>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</si>
  <si>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</si>
  <si>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</si>
  <si>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</si>
  <si>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</si>
  <si>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</si>
  <si>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</si>
  <si>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</si>
  <si>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</si>
  <si>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</si>
  <si>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</si>
  <si>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</si>
  <si>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</si>
  <si>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</si>
  <si>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</si>
  <si>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</si>
  <si>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</si>
  <si>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</si>
  <si>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</si>
  <si>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</si>
  <si>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</si>
  <si>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</si>
  <si>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</si>
  <si>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</si>
  <si>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</si>
  <si>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</si>
  <si>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</si>
  <si>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</si>
  <si>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</si>
  <si>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</si>
  <si>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</si>
  <si>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</si>
  <si>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</si>
  <si>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</si>
  <si>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</si>
  <si>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</si>
  <si>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</si>
  <si>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</si>
  <si>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</si>
  <si>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</si>
  <si>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</si>
  <si>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</si>
  <si>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</si>
  <si>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</si>
  <si>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</si>
  <si>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</si>
  <si>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</si>
  <si>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</si>
  <si>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</si>
  <si>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</si>
  <si>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</si>
  <si>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</si>
  <si>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</si>
  <si>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</si>
  <si>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</si>
  <si>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</si>
  <si>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</si>
  <si>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</si>
  <si>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</si>
  <si>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</si>
  <si>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</si>
  <si>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</si>
  <si>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</si>
  <si>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</si>
  <si>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</si>
  <si>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</si>
  <si>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</si>
  <si>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</si>
  <si>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</si>
  <si>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</si>
  <si>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</si>
  <si>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</si>
  <si>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</si>
  <si>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</si>
  <si>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</si>
  <si>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</si>
  <si>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</si>
  <si>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</si>
  <si>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</si>
  <si>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</si>
  <si>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</si>
  <si>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</si>
  <si>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</si>
  <si>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</si>
  <si>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</si>
  <si>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</si>
  <si>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</si>
  <si>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</si>
  <si>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</si>
  <si>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</si>
  <si>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</si>
  <si>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</si>
  <si>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</si>
  <si>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</si>
  <si>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</si>
  <si>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</si>
  <si>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</si>
  <si>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</si>
  <si>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</si>
  <si>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</si>
  <si>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</si>
  <si>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</si>
  <si>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</si>
  <si>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</si>
  <si>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</si>
  <si>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</si>
  <si>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</si>
  <si>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</si>
  <si>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</si>
  <si>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</si>
  <si>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</si>
  <si>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</si>
  <si>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</si>
  <si>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</si>
  <si>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</si>
  <si>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</si>
  <si>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</si>
  <si>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</si>
  <si>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</si>
  <si>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</si>
  <si>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</si>
  <si>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</si>
  <si>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</si>
  <si>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</si>
  <si>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</si>
  <si>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</si>
  <si>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</si>
  <si>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</si>
  <si>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</si>
  <si>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</si>
  <si>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</si>
  <si>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</si>
  <si>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</si>
  <si>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</si>
  <si>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</si>
  <si>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</si>
  <si>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</si>
  <si>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</si>
  <si>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</si>
  <si>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</si>
  <si>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</si>
  <si>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</si>
  <si>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</si>
  <si>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</si>
  <si>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</si>
  <si>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</si>
  <si>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</si>
  <si>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</si>
  <si>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</si>
  <si>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</si>
  <si>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</si>
  <si>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</si>
  <si>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</si>
  <si>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</si>
  <si>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</si>
  <si>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</si>
  <si>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</si>
  <si>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</si>
  <si>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</si>
  <si>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</si>
  <si>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</si>
  <si>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</si>
  <si>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</si>
  <si>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</si>
  <si>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</si>
  <si>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</si>
  <si>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</si>
  <si>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</si>
  <si>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</si>
  <si>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</si>
  <si>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</si>
  <si>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</si>
  <si>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</si>
  <si>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</si>
  <si>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</si>
  <si>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</si>
  <si>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</si>
  <si>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</si>
  <si>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</si>
  <si>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</si>
  <si>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</si>
  <si>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</si>
  <si>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</si>
  <si>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</si>
  <si>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</si>
  <si>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</si>
  <si>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</si>
  <si>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</si>
  <si>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</si>
  <si>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</si>
  <si>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</si>
  <si>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</si>
  <si>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</si>
  <si>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</si>
  <si>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</si>
  <si>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</si>
  <si>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</si>
  <si>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</si>
  <si>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</si>
  <si>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</si>
  <si>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</si>
  <si>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</si>
  <si>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</si>
  <si>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</si>
  <si>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</si>
  <si>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</si>
  <si>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</si>
  <si>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</si>
  <si>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</si>
  <si>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</si>
  <si>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</si>
  <si>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</si>
  <si>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</si>
  <si>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</si>
  <si>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</si>
  <si>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</si>
  <si>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</si>
  <si>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</si>
  <si>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</si>
  <si>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</si>
  <si>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</si>
  <si>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</si>
  <si>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</si>
  <si>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</si>
  <si>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</si>
  <si>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</si>
  <si>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</si>
  <si>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</si>
  <si>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</si>
  <si>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</si>
  <si>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</si>
  <si>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</si>
  <si>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</si>
  <si>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</si>
  <si>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</si>
  <si>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</si>
  <si>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</si>
  <si>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</si>
  <si>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</si>
  <si>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</si>
  <si>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</si>
  <si>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</si>
  <si>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</si>
  <si>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</si>
  <si>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</si>
  <si>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</si>
  <si>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</si>
  <si>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</si>
  <si>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</si>
  <si>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</si>
  <si>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</si>
  <si>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</si>
  <si>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</si>
  <si>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</si>
  <si>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</si>
  <si>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</si>
  <si>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</si>
  <si>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</si>
  <si>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</si>
  <si>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</si>
  <si>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</si>
  <si>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</si>
  <si>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</si>
  <si>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</si>
  <si>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</si>
  <si>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</si>
  <si>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</si>
  <si>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</si>
  <si>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</si>
  <si>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</si>
  <si>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</si>
  <si>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</si>
  <si>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</si>
  <si>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</si>
  <si>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</si>
  <si>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</si>
  <si>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</si>
  <si>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</si>
  <si>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</si>
  <si>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</si>
  <si>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</si>
  <si>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</si>
  <si>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</si>
  <si>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</si>
  <si>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</si>
  <si>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</si>
  <si>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</si>
  <si>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</si>
  <si>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</si>
  <si>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</si>
  <si>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</si>
  <si>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</si>
  <si>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</si>
  <si>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</si>
  <si>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</si>
  <si>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</si>
  <si>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</si>
  <si>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</si>
  <si>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</si>
  <si>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</si>
  <si>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</si>
  <si>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</si>
  <si>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</si>
  <si>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</si>
  <si>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</si>
  <si>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</si>
  <si>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</si>
  <si>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</si>
  <si>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</si>
  <si>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</si>
  <si>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</si>
  <si>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</si>
  <si>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</si>
  <si>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</si>
  <si>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</si>
  <si>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</si>
  <si>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</si>
  <si>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</si>
  <si>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</si>
  <si>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</si>
  <si>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</si>
  <si>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</si>
  <si>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</si>
  <si>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</si>
  <si>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</si>
  <si>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</si>
  <si>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</si>
  <si>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</si>
  <si>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</si>
  <si>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</si>
  <si>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</si>
  <si>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</si>
  <si>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</si>
  <si>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</si>
  <si>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</si>
  <si>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</si>
  <si>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</si>
  <si>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</si>
  <si>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</si>
  <si>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</si>
  <si>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</si>
  <si>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</si>
  <si>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</si>
  <si>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</si>
  <si>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</si>
  <si>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</si>
  <si>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</si>
  <si>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</si>
  <si>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</si>
  <si>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</si>
  <si>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</si>
  <si>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</si>
  <si>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</si>
  <si>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</si>
  <si>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</si>
  <si>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</si>
  <si>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</si>
  <si>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</si>
  <si>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</si>
  <si>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</si>
  <si>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</si>
  <si>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</si>
  <si>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</si>
  <si>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</si>
  <si>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</si>
  <si>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</si>
  <si>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</si>
  <si>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</si>
  <si>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</si>
  <si>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</si>
  <si>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</si>
  <si>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</si>
  <si>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</si>
  <si>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</si>
  <si>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</si>
  <si>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</si>
  <si>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</si>
  <si>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</si>
  <si>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</si>
  <si>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</si>
  <si>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</si>
  <si>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</si>
  <si>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</si>
  <si>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</si>
  <si>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</si>
  <si>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</si>
  <si>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</si>
  <si>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</si>
  <si>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</si>
  <si>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</si>
  <si>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</si>
  <si>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</si>
  <si>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</si>
  <si>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</si>
  <si>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</si>
  <si>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</si>
  <si>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</si>
  <si>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</si>
  <si>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</si>
  <si>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</si>
  <si>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</si>
  <si>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</si>
  <si>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</si>
  <si>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</si>
  <si>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</si>
  <si>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</si>
  <si>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</si>
  <si>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</si>
  <si>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</si>
  <si>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</si>
  <si>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</si>
  <si>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</si>
  <si>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</si>
  <si>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</si>
  <si>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</si>
  <si>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</si>
  <si>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</si>
  <si>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</si>
  <si>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</si>
  <si>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</si>
  <si>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</si>
  <si>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</si>
  <si>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</si>
  <si>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</si>
  <si>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</si>
  <si>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</si>
  <si>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</si>
  <si>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</si>
  <si>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</si>
  <si>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</si>
  <si>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</si>
  <si>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</si>
  <si>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</si>
  <si>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</si>
  <si>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</si>
  <si>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</si>
  <si>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</si>
  <si>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</si>
  <si>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</si>
  <si>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</si>
  <si>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</si>
  <si>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</si>
  <si>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</si>
  <si>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</si>
  <si>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</si>
  <si>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</si>
  <si>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</si>
  <si>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</si>
  <si>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</si>
  <si>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</si>
  <si>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</si>
  <si>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</si>
  <si>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</si>
  <si>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</si>
  <si>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</si>
  <si>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</si>
  <si>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</si>
  <si>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</si>
  <si>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</si>
  <si>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</si>
  <si>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</si>
  <si>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</si>
  <si>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</si>
  <si>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</si>
  <si>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</si>
  <si>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</si>
  <si>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</si>
  <si>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</si>
  <si>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</si>
  <si>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</si>
  <si>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</si>
  <si>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</si>
  <si>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</si>
  <si>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</si>
  <si>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</si>
  <si>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</si>
  <si>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</si>
  <si>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</si>
  <si>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</si>
  <si>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</si>
  <si>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</si>
  <si>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</si>
  <si>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</si>
  <si>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</si>
  <si>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</si>
  <si>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</si>
  <si>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</si>
  <si>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</si>
  <si>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</si>
  <si>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</si>
  <si>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</si>
  <si>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</si>
  <si>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</si>
  <si>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</si>
  <si>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</si>
  <si>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</si>
  <si>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</si>
  <si>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</si>
  <si>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</si>
  <si>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</si>
  <si>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</si>
  <si>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</si>
  <si>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</si>
  <si>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</si>
  <si>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</si>
  <si>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</si>
  <si>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</si>
  <si>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</si>
  <si>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</si>
  <si>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</si>
  <si>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</si>
  <si>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</si>
  <si>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</si>
  <si>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</si>
  <si>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</si>
  <si>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</si>
  <si>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</si>
  <si>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</si>
  <si>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</si>
  <si>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</si>
  <si>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</si>
  <si>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</si>
  <si>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</si>
  <si>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</si>
  <si>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</si>
  <si>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</si>
  <si>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</si>
  <si>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</si>
  <si>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</si>
  <si>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</si>
  <si>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</si>
  <si>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</si>
  <si>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</si>
  <si>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</si>
  <si>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</si>
  <si>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</si>
  <si>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</si>
  <si>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</si>
  <si>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</si>
  <si>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</si>
  <si>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</si>
  <si>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</si>
  <si>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</si>
  <si>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</si>
  <si>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</si>
  <si>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</si>
  <si>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</si>
  <si>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</si>
  <si>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</si>
  <si>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</si>
  <si>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</si>
  <si>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</si>
  <si>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</si>
  <si>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</si>
  <si>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</si>
  <si>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</si>
  <si>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</si>
  <si>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</si>
  <si>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</si>
  <si>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</si>
  <si>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</si>
  <si>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</si>
  <si>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</si>
  <si>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</si>
  <si>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</si>
  <si>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</si>
  <si>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</si>
  <si>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</si>
  <si>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</si>
  <si>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</si>
  <si>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</si>
  <si>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</si>
  <si>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</si>
  <si>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</si>
  <si>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</si>
  <si>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</si>
  <si>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</si>
  <si>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</si>
  <si>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</si>
  <si>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</si>
  <si>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</si>
  <si>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</si>
  <si>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</si>
  <si>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</si>
  <si>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</si>
  <si>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</si>
  <si>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</si>
  <si>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</si>
  <si>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</si>
  <si>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</si>
  <si>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</si>
  <si>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</si>
  <si>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</si>
  <si>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</si>
  <si>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</si>
  <si>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</si>
  <si>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</si>
  <si>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</si>
  <si>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</si>
  <si>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</si>
  <si>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</si>
  <si>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</si>
  <si>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</si>
  <si>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</si>
  <si>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</si>
  <si>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</si>
  <si>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</si>
  <si>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</si>
  <si>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</si>
  <si>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</si>
  <si>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</si>
  <si>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</si>
  <si>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</si>
  <si>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</si>
  <si>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</si>
  <si>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</si>
  <si>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</si>
  <si>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</si>
  <si>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</si>
  <si>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</si>
  <si>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</si>
  <si>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</si>
  <si>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</si>
  <si>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</si>
  <si>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</si>
  <si>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</si>
  <si>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</si>
  <si>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</si>
  <si>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</si>
  <si>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</si>
  <si>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</si>
  <si>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</si>
  <si>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</si>
  <si>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</si>
  <si>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</si>
  <si>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</si>
  <si>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</si>
  <si>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</si>
  <si>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</si>
  <si>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</si>
  <si>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</si>
  <si>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</si>
  <si>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</si>
  <si>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</si>
  <si>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</si>
  <si>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</si>
  <si>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</si>
  <si>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</si>
  <si>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</si>
  <si>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</si>
  <si>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</si>
  <si>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</si>
  <si>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</si>
  <si>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</si>
  <si>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</si>
  <si>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</si>
  <si>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</si>
  <si>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</si>
  <si>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</si>
  <si>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</si>
  <si>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</si>
  <si>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</si>
  <si>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</si>
  <si>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</si>
  <si>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</si>
  <si>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</si>
  <si>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</si>
  <si>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</si>
  <si>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</si>
  <si>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</si>
  <si>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</si>
  <si>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</si>
  <si>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</si>
  <si>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</si>
  <si>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</si>
  <si>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</si>
  <si>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</si>
  <si>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</si>
  <si>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</si>
  <si>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</si>
  <si>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</si>
  <si>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</si>
  <si>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</si>
  <si>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</si>
  <si>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</si>
  <si>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</si>
  <si>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</si>
  <si>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</si>
  <si>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</si>
  <si>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</si>
  <si>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</si>
  <si>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</si>
  <si>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</si>
  <si>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</si>
  <si>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</si>
  <si>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</si>
  <si>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</si>
  <si>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</si>
  <si>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</si>
  <si>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</si>
  <si>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</si>
  <si>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</si>
  <si>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</si>
  <si>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</si>
  <si>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</si>
  <si>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</si>
  <si>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</si>
  <si>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</si>
  <si>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</si>
  <si>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</si>
  <si>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</si>
  <si>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</si>
  <si>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</si>
  <si>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</si>
  <si>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</si>
  <si>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</si>
  <si>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</si>
  <si>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</si>
  <si>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</si>
  <si>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</si>
  <si>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</si>
  <si>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</si>
  <si>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</si>
  <si>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</si>
  <si>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</si>
  <si>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</si>
  <si>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</si>
  <si>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</si>
  <si>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</si>
  <si>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</si>
  <si>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</si>
  <si>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</si>
  <si>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</si>
  <si>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</si>
  <si>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</si>
  <si>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</si>
  <si>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</si>
  <si>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</si>
  <si>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</si>
  <si>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</si>
  <si>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</si>
  <si>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</si>
  <si>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</si>
  <si>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</si>
  <si>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</si>
  <si>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</si>
  <si>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</si>
  <si>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</si>
  <si>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</si>
  <si>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</si>
  <si>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</si>
  <si>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</si>
  <si>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</si>
  <si>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</si>
  <si>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</si>
  <si>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</si>
  <si>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</si>
  <si>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</si>
  <si>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</si>
  <si>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</si>
  <si>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</si>
  <si>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</si>
  <si>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</si>
  <si>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</si>
  <si>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</si>
  <si>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</si>
  <si>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</si>
  <si>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</si>
  <si>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</si>
  <si>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</si>
  <si>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</si>
  <si>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</si>
  <si>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</si>
  <si>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</si>
  <si>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</si>
  <si>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</si>
  <si>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</si>
  <si>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</si>
  <si>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</si>
  <si>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</si>
  <si>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</si>
  <si>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</si>
  <si>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</si>
  <si>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</si>
  <si>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</si>
  <si>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</si>
  <si>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</si>
  <si>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</si>
  <si>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</si>
  <si>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</si>
  <si>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</si>
  <si>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</si>
  <si>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</si>
  <si>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</si>
  <si>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</si>
  <si>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</si>
  <si>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</si>
  <si>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</si>
  <si>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</si>
  <si>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</si>
  <si>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</si>
  <si>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</si>
  <si>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</si>
  <si>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</si>
  <si>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</si>
  <si>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</si>
  <si>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</si>
  <si>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</si>
  <si>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</si>
  <si>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</si>
  <si>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</si>
  <si>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</si>
  <si>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</si>
  <si>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</si>
  <si>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</si>
  <si>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</si>
  <si>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</si>
  <si>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</si>
  <si>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</si>
  <si>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</si>
  <si>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</si>
  <si>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</si>
  <si>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</si>
  <si>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</si>
  <si>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</si>
  <si>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</si>
  <si>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</si>
  <si>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</si>
  <si>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</si>
  <si>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</si>
  <si>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</si>
  <si>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</si>
  <si>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</si>
  <si>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</si>
  <si>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</si>
  <si>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</si>
  <si>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</si>
  <si>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</si>
  <si>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</si>
  <si>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</si>
  <si>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</si>
  <si>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</si>
  <si>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</si>
  <si>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</si>
  <si>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</si>
  <si>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</si>
  <si>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</si>
  <si>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</si>
  <si>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</si>
  <si>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</si>
  <si>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</si>
  <si>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</si>
  <si>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</si>
  <si>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</si>
  <si>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</si>
  <si>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</si>
  <si>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</si>
  <si>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</si>
  <si>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</si>
  <si>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</si>
  <si>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</si>
  <si>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</si>
  <si>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</si>
  <si>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</si>
  <si>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</si>
  <si>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</si>
  <si>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</si>
  <si>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</si>
  <si>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</si>
  <si>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</si>
  <si>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</si>
  <si>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</si>
  <si>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</si>
  <si>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</si>
  <si>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</si>
  <si>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</si>
  <si>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</si>
  <si>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</si>
  <si>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</si>
  <si>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</si>
  <si>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</si>
  <si>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</si>
  <si>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</si>
  <si>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</si>
  <si>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</si>
  <si>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</si>
  <si>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</si>
  <si>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</si>
  <si>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</si>
  <si>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</si>
  <si>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</si>
  <si>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</si>
  <si>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</si>
  <si>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</si>
  <si>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</si>
  <si>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</si>
  <si>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</si>
  <si>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</si>
  <si>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</si>
  <si>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</si>
  <si>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</si>
  <si>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</si>
  <si>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</si>
  <si>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</si>
  <si>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</si>
  <si>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</si>
  <si>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</si>
  <si>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</si>
  <si>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</si>
  <si>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</si>
  <si>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</si>
  <si>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</si>
  <si>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</si>
  <si>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</si>
  <si>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</si>
  <si>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</si>
  <si>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</si>
  <si>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</si>
  <si>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</si>
  <si>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</si>
  <si>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</si>
  <si>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</si>
  <si>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</si>
  <si>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</si>
  <si>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</si>
  <si>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</si>
  <si>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</si>
  <si>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</si>
  <si>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</si>
  <si>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</si>
  <si>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</si>
  <si>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</si>
  <si>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</si>
  <si>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</si>
  <si>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</si>
  <si>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</si>
  <si>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</si>
  <si>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</si>
  <si>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</si>
  <si>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</si>
  <si>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</si>
  <si>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</si>
  <si>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</si>
  <si>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</si>
  <si>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</si>
  <si>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</si>
  <si>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</si>
  <si>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</si>
  <si>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</si>
  <si>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</si>
  <si>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</si>
  <si>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</si>
  <si>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</si>
  <si>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</si>
  <si>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</si>
  <si>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</si>
  <si>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</si>
  <si>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</si>
  <si>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</si>
  <si>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</si>
  <si>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</si>
  <si>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</si>
  <si>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</si>
  <si>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</si>
  <si>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</si>
  <si>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</si>
  <si>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</si>
  <si>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</si>
  <si>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</si>
  <si>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</si>
  <si>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</si>
  <si>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</si>
  <si>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</si>
  <si>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</si>
  <si>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</si>
  <si>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</si>
  <si>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</si>
  <si>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</si>
  <si>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</si>
  <si>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</si>
  <si>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</si>
  <si>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</si>
  <si>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</si>
  <si>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</si>
  <si>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</si>
  <si>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</si>
  <si>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</si>
  <si>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</si>
  <si>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</si>
  <si>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</si>
  <si>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</si>
  <si>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</si>
  <si>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</si>
  <si>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</si>
  <si>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</si>
  <si>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</si>
  <si>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</si>
  <si>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</si>
  <si>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</si>
  <si>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</si>
  <si>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</si>
  <si>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</si>
  <si>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</si>
  <si>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</si>
  <si>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</si>
  <si>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</si>
  <si>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</si>
  <si>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</si>
  <si>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</si>
  <si>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</si>
  <si>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</si>
  <si>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</si>
  <si>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</si>
  <si>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</si>
  <si>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</si>
  <si>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</si>
  <si>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</si>
  <si>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</si>
  <si>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</si>
  <si>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</si>
  <si>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</si>
  <si>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</si>
  <si>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</si>
  <si>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</si>
  <si>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</si>
  <si>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</si>
  <si>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</si>
  <si>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</si>
  <si>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</si>
  <si>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</si>
  <si>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</si>
  <si>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</si>
  <si>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</si>
  <si>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</si>
  <si>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</si>
  <si>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</si>
  <si>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</si>
  <si>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</si>
  <si>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</si>
  <si>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</si>
  <si>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</si>
  <si>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</si>
  <si>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</si>
  <si>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</si>
  <si>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</si>
  <si>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</si>
  <si>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</si>
  <si>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</si>
  <si>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</si>
  <si>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</si>
  <si>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</si>
  <si>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</si>
  <si>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</si>
  <si>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</si>
  <si>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</si>
  <si>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</si>
  <si>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</si>
  <si>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</si>
  <si>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</si>
  <si>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</si>
  <si>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</si>
  <si>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</si>
  <si>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</si>
  <si>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</si>
  <si>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</si>
  <si>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</si>
  <si>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</si>
  <si>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</si>
  <si>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</si>
  <si>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</si>
  <si>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</si>
  <si>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</si>
  <si>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</si>
  <si>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</si>
  <si>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</si>
  <si>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</si>
  <si>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</si>
  <si>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</si>
  <si>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</si>
  <si>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</si>
  <si>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</si>
  <si>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</si>
  <si>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</si>
  <si>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</si>
  <si>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</si>
  <si>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</si>
  <si>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</si>
  <si>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</si>
  <si>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</si>
  <si>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</si>
  <si>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</si>
  <si>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</si>
  <si>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</si>
  <si>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</si>
  <si>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</si>
  <si>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</si>
  <si>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</si>
  <si>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</si>
  <si>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</si>
  <si>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</si>
  <si>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</si>
  <si>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</si>
  <si>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</si>
  <si>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</si>
  <si>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</si>
  <si>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</si>
  <si>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</si>
  <si>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</si>
  <si>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</si>
  <si>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</si>
  <si>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</si>
  <si>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</si>
  <si>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</si>
  <si>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</si>
  <si>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</si>
  <si>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</si>
  <si>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</si>
  <si>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</si>
  <si>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</si>
  <si>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</si>
  <si>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</si>
  <si>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</si>
  <si>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</si>
  <si>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</si>
  <si>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</si>
  <si>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</si>
  <si>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</si>
  <si>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</si>
  <si>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</si>
  <si>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</si>
  <si>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</si>
  <si>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</si>
  <si>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</si>
  <si>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</si>
  <si>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</si>
  <si>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</si>
  <si>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</si>
  <si>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</si>
  <si>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</si>
  <si>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</si>
  <si>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</si>
  <si>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</si>
  <si>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</si>
  <si>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</si>
  <si>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</si>
  <si>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</si>
  <si>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</si>
  <si>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</si>
  <si>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</si>
  <si>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</si>
  <si>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</si>
  <si>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</si>
  <si>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</si>
  <si>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</si>
  <si>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</si>
  <si>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</si>
  <si>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</si>
  <si>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</si>
  <si>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</si>
  <si>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</si>
  <si>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</si>
  <si>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</si>
  <si>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</si>
  <si>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</si>
  <si>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</si>
  <si>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</si>
  <si>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</si>
  <si>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</si>
  <si>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</si>
  <si>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</si>
  <si>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</si>
  <si>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</si>
  <si>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</si>
  <si>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</si>
  <si>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</si>
  <si>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</si>
  <si>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</si>
  <si>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</si>
  <si>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</si>
  <si>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</si>
  <si>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</si>
  <si>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</si>
  <si>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</si>
  <si>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</si>
  <si>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</si>
  <si>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</si>
  <si>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</si>
  <si>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</si>
  <si>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</si>
  <si>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</si>
  <si>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</si>
  <si>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</si>
  <si>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</si>
  <si>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</si>
  <si>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</si>
  <si>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</si>
  <si>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</si>
  <si>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</si>
  <si>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</si>
  <si>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</si>
  <si>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</si>
  <si>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</si>
  <si>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</si>
  <si>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</si>
  <si>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</si>
  <si>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</si>
  <si>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</si>
  <si>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</si>
  <si>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</si>
  <si>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</si>
  <si>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</si>
  <si>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</si>
  <si>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</si>
  <si>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</si>
  <si>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</si>
  <si>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</si>
  <si>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</si>
  <si>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</si>
  <si>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</si>
  <si>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</si>
  <si>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</si>
  <si>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</si>
  <si>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</si>
  <si>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</si>
  <si>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</si>
  <si>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</si>
  <si>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</si>
  <si>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</si>
  <si>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</si>
  <si>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</si>
  <si>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</si>
  <si>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</si>
  <si>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</si>
  <si>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</si>
  <si>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</si>
  <si>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</si>
  <si>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</si>
  <si>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</si>
  <si>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</si>
  <si>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</si>
  <si>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</si>
  <si>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</si>
  <si>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</si>
  <si>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</si>
  <si>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</si>
  <si>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</si>
  <si>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</si>
  <si>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</si>
  <si>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</si>
  <si>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</si>
  <si>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</si>
  <si>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</si>
  <si>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</si>
  <si>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</si>
  <si>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</si>
  <si>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</si>
  <si>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</si>
  <si>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</si>
  <si>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</si>
  <si>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</si>
  <si>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</si>
  <si>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</si>
  <si>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</si>
  <si>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</si>
  <si>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</si>
  <si>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</si>
  <si>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</si>
  <si>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</si>
  <si>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</si>
  <si>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</si>
  <si>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</si>
  <si>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</si>
  <si>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</si>
  <si>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</si>
  <si>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</si>
  <si>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</si>
  <si>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</si>
  <si>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</si>
  <si>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</si>
  <si>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</si>
  <si>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</si>
  <si>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</si>
  <si>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</si>
  <si>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</si>
  <si>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</si>
  <si>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</si>
  <si>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</si>
  <si>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</si>
  <si>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</si>
  <si>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</si>
  <si>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</si>
  <si>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</si>
  <si>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</si>
  <si>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</si>
  <si>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</si>
  <si>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</si>
  <si>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</si>
  <si>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</si>
  <si>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</si>
  <si>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</si>
  <si>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</si>
  <si>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</si>
  <si>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</si>
  <si>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</si>
  <si>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</si>
  <si>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</si>
  <si>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</si>
  <si>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</si>
  <si>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</si>
  <si>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</si>
  <si>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</si>
  <si>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</si>
  <si>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</si>
  <si>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</si>
  <si>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</si>
  <si>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</si>
  <si>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</si>
  <si>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</si>
  <si>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</si>
  <si>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</si>
  <si>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</si>
  <si>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</si>
  <si>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</si>
  <si>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</si>
  <si>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</si>
  <si>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</si>
  <si>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</si>
  <si>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</si>
  <si>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</si>
  <si>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</si>
  <si>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</si>
  <si>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</si>
  <si>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</si>
  <si>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</si>
  <si>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</si>
  <si>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</si>
  <si>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</si>
  <si>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</si>
  <si>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</si>
  <si>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</si>
  <si>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</si>
  <si>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</si>
  <si>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</si>
  <si>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</si>
  <si>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</si>
  <si>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</si>
  <si>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</si>
  <si>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</si>
  <si>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</si>
  <si>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</si>
  <si>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</si>
  <si>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</si>
  <si>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</si>
  <si>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</si>
  <si>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</si>
  <si>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</si>
  <si>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</si>
  <si>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</si>
  <si>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</si>
  <si>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</si>
  <si>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</si>
  <si>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</si>
  <si>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</si>
  <si>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</si>
  <si>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</si>
  <si>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</si>
  <si>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</si>
  <si>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</si>
  <si>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</si>
  <si>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</si>
  <si>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</si>
  <si>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</si>
  <si>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</si>
  <si>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</si>
  <si>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</si>
  <si>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</si>
  <si>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</si>
  <si>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</si>
  <si>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</si>
  <si>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</si>
  <si>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</si>
  <si>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</si>
  <si>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</si>
  <si>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</si>
  <si>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</si>
  <si>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</si>
  <si>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</si>
  <si>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</si>
  <si>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</si>
  <si>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</si>
  <si>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</si>
  <si>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</si>
  <si>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</si>
  <si>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</si>
  <si>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</si>
  <si>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</si>
  <si>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</si>
  <si>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</si>
  <si>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</si>
  <si>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</si>
  <si>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</si>
  <si>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</si>
  <si>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</si>
  <si>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</si>
  <si>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</si>
  <si>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</si>
  <si>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</si>
  <si>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</si>
  <si>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</si>
  <si>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</si>
  <si>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</si>
  <si>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</si>
  <si>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</si>
  <si>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</si>
  <si>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</si>
  <si>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</si>
  <si>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</si>
  <si>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</si>
  <si>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</si>
  <si>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</si>
  <si>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</si>
  <si>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</si>
  <si>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</si>
  <si>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</si>
  <si>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</si>
  <si>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</si>
  <si>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</si>
  <si>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</si>
  <si>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</si>
  <si>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</si>
  <si>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</si>
  <si>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</si>
  <si>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</si>
  <si>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</si>
  <si>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</si>
  <si>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</si>
  <si>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</si>
  <si>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</si>
  <si>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</si>
  <si>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</si>
  <si>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</si>
  <si>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</si>
  <si>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</si>
  <si>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</si>
  <si>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</si>
  <si>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</si>
  <si>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</si>
  <si>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</si>
  <si>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</si>
  <si>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</si>
  <si>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</si>
  <si>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</si>
  <si>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</si>
  <si>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</si>
  <si>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</si>
  <si>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</si>
  <si>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</si>
  <si>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</si>
  <si>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</si>
  <si>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</si>
  <si>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</si>
  <si>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</si>
  <si>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</si>
  <si>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</si>
  <si>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</si>
  <si>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</si>
  <si>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</si>
  <si>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</si>
  <si>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</si>
  <si>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</si>
  <si>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</si>
  <si>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</si>
  <si>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</si>
  <si>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</si>
  <si>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</si>
  <si>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</si>
  <si>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</si>
  <si>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</si>
  <si>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</si>
  <si>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</si>
  <si>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</si>
  <si>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</si>
  <si>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</si>
  <si>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</si>
  <si>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</si>
  <si>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</si>
  <si>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</si>
  <si>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</si>
  <si>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</si>
  <si>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</si>
  <si>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</si>
  <si>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</si>
  <si>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</si>
  <si>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</si>
  <si>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</si>
  <si>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</si>
  <si>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</si>
  <si>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</si>
  <si>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</si>
  <si>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</si>
  <si>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</si>
  <si>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</si>
  <si>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</si>
  <si>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</si>
  <si>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</si>
  <si>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</si>
  <si>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</si>
  <si>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</si>
  <si>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</si>
  <si>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</si>
  <si>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</si>
  <si>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</si>
  <si>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</si>
  <si>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</si>
  <si>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</si>
  <si>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</si>
  <si>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</si>
  <si>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</si>
  <si>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</si>
  <si>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</si>
  <si>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</si>
  <si>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</si>
  <si>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</si>
  <si>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</si>
  <si>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</si>
  <si>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</si>
  <si>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</si>
  <si>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</si>
  <si>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</si>
  <si>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</si>
  <si>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</si>
  <si>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</si>
  <si>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</si>
  <si>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</si>
  <si>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</si>
  <si>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</si>
  <si>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</si>
  <si>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</si>
  <si>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</si>
  <si>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</si>
  <si>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</si>
  <si>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</si>
  <si>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</si>
  <si>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</si>
  <si>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</si>
  <si>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</si>
  <si>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</si>
  <si>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</si>
  <si>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</si>
  <si>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</si>
  <si>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</si>
  <si>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</si>
  <si>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</si>
  <si>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</si>
  <si>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</si>
  <si>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</si>
  <si>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</si>
  <si>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</si>
  <si>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</si>
  <si>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</si>
  <si>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</si>
  <si>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</si>
  <si>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</si>
  <si>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</si>
  <si>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</si>
  <si>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</si>
  <si>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</si>
  <si>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</si>
  <si>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</si>
  <si>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</si>
  <si>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</si>
  <si>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</si>
  <si>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</si>
  <si>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</si>
  <si>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</si>
  <si>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</si>
  <si>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</si>
  <si>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</si>
  <si>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</si>
  <si>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</si>
  <si>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</si>
  <si>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</si>
  <si>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</si>
  <si>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</si>
  <si>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</si>
  <si>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</si>
  <si>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</si>
  <si>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</si>
  <si>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</si>
  <si>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</si>
  <si>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</si>
  <si>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</si>
  <si>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</si>
  <si>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</si>
  <si>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</si>
  <si>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</si>
  <si>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</si>
  <si>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</si>
  <si>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</si>
  <si>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</si>
  <si>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</si>
  <si>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</si>
  <si>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</si>
  <si>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</si>
  <si>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</si>
  <si>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</si>
  <si>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</si>
  <si>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</si>
  <si>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</si>
  <si>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</si>
  <si>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</si>
  <si>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</si>
  <si>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</si>
  <si>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</si>
  <si>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</si>
  <si>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</si>
  <si>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</si>
  <si>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</si>
  <si>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</si>
  <si>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</si>
  <si>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</si>
  <si>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</si>
  <si>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</si>
  <si>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</si>
  <si>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</si>
  <si>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</si>
  <si>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</si>
  <si>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</si>
  <si>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</si>
  <si>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</si>
  <si>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</si>
  <si>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</si>
  <si>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</si>
  <si>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</si>
  <si>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</si>
  <si>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</si>
  <si>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</si>
  <si>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</si>
  <si>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</si>
  <si>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</si>
  <si>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</si>
  <si>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</si>
  <si>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</si>
  <si>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</si>
  <si>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</si>
  <si>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</si>
  <si>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</si>
  <si>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</si>
  <si>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</si>
  <si>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</si>
  <si>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</si>
  <si>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</si>
  <si>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</si>
  <si>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</si>
  <si>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</si>
  <si>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</si>
  <si>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</si>
  <si>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</si>
  <si>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</si>
  <si>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</si>
  <si>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</si>
  <si>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</si>
  <si>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</si>
  <si>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</si>
  <si>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</si>
  <si>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</si>
  <si>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</si>
  <si>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</si>
  <si>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</si>
  <si>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</si>
  <si>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</si>
  <si>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</si>
  <si>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</si>
  <si>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</si>
  <si>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</si>
  <si>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</si>
  <si>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</si>
  <si>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</si>
  <si>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</si>
  <si>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</si>
  <si>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</si>
  <si>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</si>
  <si>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</si>
  <si>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</si>
  <si>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</si>
  <si>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</si>
  <si>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</si>
  <si>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</si>
  <si>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</si>
  <si>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</si>
  <si>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</si>
  <si>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</si>
  <si>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</si>
  <si>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</si>
  <si>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</si>
  <si>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</si>
  <si>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</si>
  <si>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</si>
  <si>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</si>
  <si>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</si>
  <si>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</si>
  <si>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</si>
  <si>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</si>
  <si>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</si>
  <si>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</si>
  <si>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</si>
  <si>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</si>
  <si>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</si>
  <si>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</si>
  <si>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</si>
  <si>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</si>
  <si>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</si>
  <si>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</si>
  <si>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</si>
  <si>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</si>
  <si>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</si>
  <si>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</si>
  <si>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</si>
  <si>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</si>
  <si>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</si>
  <si>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</si>
  <si>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</si>
  <si>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</si>
  <si>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</si>
  <si>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</si>
  <si>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</si>
  <si>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</si>
  <si>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</si>
  <si>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</si>
  <si>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</si>
  <si>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</si>
  <si>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</si>
  <si>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</si>
  <si>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</si>
  <si>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</si>
  <si>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</si>
  <si>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</si>
  <si>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</si>
  <si>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</si>
  <si>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</si>
  <si>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</si>
  <si>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</si>
  <si>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</si>
  <si>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</si>
  <si>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</si>
  <si>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</si>
  <si>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</si>
  <si>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</si>
  <si>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</si>
  <si>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</si>
  <si>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</si>
  <si>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</si>
  <si>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</si>
  <si>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</si>
  <si>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</si>
  <si>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</si>
  <si>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</si>
  <si>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</si>
  <si>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</si>
  <si>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</si>
  <si>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</si>
  <si>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</si>
  <si>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</si>
  <si>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</si>
  <si>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</si>
  <si>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</si>
  <si>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</si>
  <si>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</si>
  <si>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</si>
  <si>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</si>
  <si>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</si>
  <si>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</si>
  <si>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</si>
  <si>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</si>
  <si>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</si>
  <si>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</si>
  <si>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</si>
  <si>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</si>
  <si>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</si>
  <si>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</si>
  <si>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</si>
  <si>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</si>
  <si>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</si>
  <si>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</si>
  <si>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</si>
  <si>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</si>
  <si>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</si>
  <si>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</si>
  <si>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</si>
  <si>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</si>
  <si>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</si>
  <si>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</si>
  <si>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</si>
  <si>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</si>
  <si>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</si>
  <si>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</si>
  <si>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</si>
  <si>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</si>
  <si>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</si>
  <si>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</si>
  <si>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</si>
  <si>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</si>
  <si>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</si>
  <si>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</si>
  <si>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</si>
  <si>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</si>
  <si>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</si>
  <si>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</si>
  <si>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</si>
  <si>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</si>
  <si>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</si>
  <si>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</si>
  <si>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</si>
  <si>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</si>
  <si>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</si>
  <si>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</si>
  <si>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</si>
  <si>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</si>
  <si>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</si>
  <si>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</si>
  <si>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</si>
  <si>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</si>
  <si>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</si>
  <si>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</si>
  <si>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</si>
  <si>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</si>
  <si>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</si>
  <si>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</si>
  <si>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</si>
  <si>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</si>
  <si>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</si>
  <si>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</si>
  <si>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</si>
  <si>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</si>
  <si>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</si>
  <si>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</si>
  <si>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</si>
  <si>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</si>
  <si>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</si>
  <si>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</si>
  <si>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</si>
  <si>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</si>
  <si>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</si>
  <si>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</si>
  <si>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</si>
  <si>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</si>
  <si>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</si>
  <si>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</si>
  <si>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</si>
  <si>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</si>
  <si>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</si>
  <si>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</si>
  <si>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</si>
  <si>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</si>
  <si>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</si>
  <si>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</si>
  <si>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</si>
  <si>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</si>
  <si>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</si>
  <si>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</si>
  <si>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</si>
  <si>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</si>
  <si>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</si>
  <si>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</si>
  <si>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</si>
  <si>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</si>
  <si>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</si>
  <si>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</si>
  <si>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</si>
  <si>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</si>
  <si>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</si>
  <si>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</si>
  <si>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</si>
  <si>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</si>
  <si>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</si>
  <si>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</si>
  <si>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</si>
  <si>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</si>
  <si>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</si>
  <si>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</si>
  <si>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</si>
  <si>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</si>
  <si>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</si>
  <si>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</si>
  <si>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</si>
  <si>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</si>
  <si>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</si>
  <si>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</si>
  <si>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</si>
  <si>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</si>
  <si>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</si>
  <si>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</si>
  <si>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</si>
  <si>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</si>
  <si>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</si>
  <si>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</si>
  <si>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</si>
  <si>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</si>
  <si>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</si>
  <si>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</si>
  <si>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</si>
  <si>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</si>
  <si>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</si>
  <si>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</si>
  <si>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</si>
  <si>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</si>
  <si>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</si>
  <si>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</si>
  <si>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</si>
  <si>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</si>
  <si>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</si>
  <si>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</si>
  <si>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</si>
  <si>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</si>
  <si>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</si>
  <si>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</si>
  <si>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</si>
  <si>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</si>
  <si>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</si>
  <si>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</si>
  <si>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</si>
  <si>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</si>
  <si>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</si>
  <si>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</si>
  <si>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</si>
  <si>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</si>
  <si>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</si>
  <si>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</si>
  <si>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</si>
  <si>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</si>
  <si>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</si>
  <si>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</si>
  <si>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</si>
  <si>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</si>
  <si>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</si>
  <si>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</si>
  <si>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</si>
  <si>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</si>
  <si>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</si>
  <si>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</si>
  <si>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</si>
  <si>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</si>
  <si>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</si>
  <si>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</si>
  <si>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</si>
  <si>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</si>
  <si>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</si>
  <si>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</si>
  <si>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</si>
  <si>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</si>
  <si>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</si>
  <si>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</si>
  <si>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</si>
  <si>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</si>
  <si>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</si>
  <si>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</si>
  <si>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</si>
  <si>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</si>
  <si>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</si>
  <si>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</si>
  <si>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</si>
  <si>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</si>
  <si>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</si>
  <si>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</si>
  <si>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</si>
  <si>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</si>
  <si>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</si>
  <si>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</si>
  <si>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</si>
  <si>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</si>
  <si>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</si>
  <si>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</si>
  <si>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</si>
  <si>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</si>
  <si>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</si>
  <si>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</si>
  <si>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</si>
  <si>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</si>
  <si>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</si>
  <si>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</si>
  <si>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</si>
  <si>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</si>
  <si>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</si>
  <si>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</si>
  <si>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</si>
  <si>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</si>
  <si>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</si>
  <si>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</si>
  <si>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</si>
  <si>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</si>
  <si>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</si>
  <si>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</si>
  <si>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</si>
  <si>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</si>
  <si>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</si>
  <si>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</si>
  <si>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</si>
  <si>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</si>
  <si>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</si>
  <si>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</si>
  <si>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</si>
  <si>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</si>
  <si>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</si>
  <si>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</si>
  <si>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</si>
  <si>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</si>
  <si>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</si>
  <si>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</si>
  <si>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</si>
  <si>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</si>
  <si>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</si>
  <si>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</si>
  <si>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</si>
  <si>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</si>
  <si>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</si>
  <si>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</si>
  <si>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</si>
  <si>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</si>
  <si>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</si>
  <si>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</si>
  <si>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</si>
  <si>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</si>
  <si>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</si>
  <si>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</si>
  <si>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</si>
  <si>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</si>
  <si>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</si>
  <si>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</si>
  <si>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</si>
  <si>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</si>
  <si>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</si>
  <si>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</si>
  <si>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</si>
  <si>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</si>
  <si>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</si>
  <si>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</si>
  <si>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</si>
  <si>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</si>
  <si>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</si>
  <si>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</si>
  <si>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</si>
  <si>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</si>
  <si>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</si>
  <si>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</si>
  <si>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</si>
  <si>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</si>
  <si>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</si>
  <si>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</si>
  <si>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</si>
  <si>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</si>
  <si>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</si>
  <si>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</si>
  <si>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</si>
  <si>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</si>
  <si>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</si>
  <si>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</si>
  <si>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</si>
  <si>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</si>
  <si>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</si>
  <si>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</si>
  <si>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</si>
  <si>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</si>
  <si>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</si>
  <si>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</si>
  <si>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</si>
  <si>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</si>
  <si>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</si>
  <si>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</si>
  <si>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</si>
  <si>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</si>
  <si>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</si>
  <si>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</si>
  <si>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</si>
  <si>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</si>
  <si>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</si>
  <si>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</si>
  <si>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</si>
  <si>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</si>
  <si>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</si>
  <si>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</si>
  <si>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</si>
  <si>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</si>
  <si>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</si>
  <si>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</si>
  <si>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</si>
  <si>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</si>
  <si>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</si>
  <si>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</si>
  <si>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</si>
  <si>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</si>
  <si>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</si>
  <si>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</si>
  <si>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</si>
  <si>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</si>
  <si>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</si>
  <si>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</si>
  <si>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</si>
  <si>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</si>
  <si>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</si>
  <si>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</si>
  <si>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</si>
  <si>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</si>
  <si>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</si>
  <si>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</si>
  <si>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</si>
  <si>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</si>
  <si>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</si>
  <si>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</si>
  <si>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</si>
  <si>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</si>
  <si>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</si>
  <si>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</si>
  <si>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</si>
  <si>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</si>
  <si>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</si>
  <si>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</si>
  <si>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</si>
  <si>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</si>
  <si>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</si>
  <si>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</si>
  <si>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</si>
  <si>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</si>
  <si>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</si>
  <si>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</si>
  <si>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</si>
  <si>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</si>
  <si>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</si>
  <si>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</si>
  <si>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</si>
  <si>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</si>
  <si>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</si>
  <si>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</si>
  <si>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</si>
  <si>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</si>
  <si>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</si>
  <si>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</si>
  <si>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</si>
  <si>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</si>
  <si>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</si>
  <si>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</si>
  <si>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</si>
  <si>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</si>
  <si>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</si>
  <si>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</si>
  <si>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</si>
  <si>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</si>
  <si>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</si>
  <si>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</si>
  <si>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</si>
  <si>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</si>
  <si>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</si>
  <si>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</si>
  <si>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</si>
  <si>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</si>
  <si>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</si>
  <si>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</si>
  <si>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</si>
  <si>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</si>
  <si>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</si>
  <si>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</si>
  <si>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</si>
  <si>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</si>
  <si>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</si>
  <si>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</si>
  <si>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</si>
  <si>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</si>
  <si>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</si>
  <si>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</si>
  <si>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</si>
  <si>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</si>
  <si>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</si>
  <si>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</si>
  <si>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</si>
  <si>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</si>
  <si>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</si>
  <si>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</si>
  <si>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</si>
  <si>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</si>
  <si>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</si>
  <si>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</si>
  <si>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</si>
  <si>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</si>
  <si>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</si>
  <si>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</si>
  <si>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</si>
  <si>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</si>
  <si>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</si>
  <si>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</si>
  <si>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</si>
  <si>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</si>
  <si>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</si>
  <si>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</si>
  <si>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</si>
  <si>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</si>
  <si>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</si>
  <si>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</si>
  <si>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</si>
  <si>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</si>
  <si>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</si>
  <si>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</si>
  <si>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</si>
  <si>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</si>
  <si>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</si>
  <si>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</si>
  <si>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</si>
  <si>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</si>
  <si>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</si>
  <si>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</si>
  <si>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</si>
  <si>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</si>
  <si>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</si>
  <si>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</si>
  <si>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</si>
  <si>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</si>
  <si>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</si>
  <si>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</si>
  <si>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</si>
  <si>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</si>
  <si>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</si>
  <si>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</si>
  <si>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</si>
  <si>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</si>
  <si>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</si>
  <si>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</si>
  <si>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</si>
  <si>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</si>
  <si>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</si>
  <si>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</si>
  <si>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</si>
  <si>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</si>
  <si>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</si>
  <si>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</si>
  <si>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</si>
  <si>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</si>
  <si>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</si>
  <si>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</si>
  <si>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</si>
  <si>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</si>
  <si>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</si>
  <si>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</si>
  <si>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</si>
  <si>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</si>
  <si>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</si>
  <si>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</si>
  <si>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</si>
  <si>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</si>
  <si>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</si>
  <si>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</si>
  <si>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</si>
  <si>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</si>
  <si>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</si>
  <si>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</si>
  <si>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</si>
  <si>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</si>
  <si>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</si>
  <si>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</si>
  <si>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</si>
  <si>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</si>
  <si>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</si>
  <si>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</si>
  <si>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</si>
  <si>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</si>
  <si>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</si>
  <si>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</si>
  <si>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</si>
  <si>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</si>
  <si>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</si>
  <si>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</si>
  <si>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</si>
  <si>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</si>
  <si>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</si>
  <si>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</si>
  <si>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</si>
  <si>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</si>
  <si>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</si>
  <si>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</si>
  <si>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</si>
  <si>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</si>
  <si>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</si>
  <si>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</si>
  <si>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</si>
  <si>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</si>
  <si>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</si>
  <si>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</si>
  <si>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</si>
  <si>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</si>
  <si>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</si>
  <si>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</si>
  <si>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</si>
  <si>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</si>
  <si>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</si>
  <si>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</si>
  <si>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</si>
  <si>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</si>
  <si>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</si>
  <si>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</si>
  <si>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</si>
  <si>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</si>
  <si>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</si>
  <si>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</si>
  <si>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</si>
  <si>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</si>
  <si>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</si>
  <si>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</si>
  <si>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</si>
  <si>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</si>
  <si>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</si>
  <si>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</si>
  <si>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</si>
  <si>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</si>
  <si>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</si>
  <si>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</si>
  <si>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</si>
  <si>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</si>
  <si>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</si>
  <si>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</si>
  <si>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</si>
  <si>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</si>
  <si>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</si>
  <si>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</si>
  <si>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</si>
  <si>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</si>
  <si>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</si>
  <si>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</si>
  <si>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</si>
  <si>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</si>
  <si>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</si>
  <si>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</si>
  <si>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</si>
  <si>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</si>
  <si>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</si>
  <si>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</si>
  <si>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</si>
  <si>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</si>
  <si>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</si>
  <si>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</si>
  <si>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</si>
  <si>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</si>
  <si>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</si>
  <si>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</si>
  <si>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</si>
  <si>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</si>
  <si>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</si>
  <si>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</si>
  <si>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</si>
  <si>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</si>
  <si>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</si>
  <si>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</si>
  <si>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</si>
  <si>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</si>
  <si>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</si>
  <si>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</si>
  <si>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</si>
  <si>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</si>
  <si>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</si>
  <si>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</si>
  <si>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</si>
  <si>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</si>
  <si>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</si>
  <si>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</si>
  <si>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</si>
  <si>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</si>
  <si>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</si>
  <si>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</si>
  <si>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</si>
  <si>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</si>
  <si>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</si>
  <si>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</si>
  <si>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</si>
  <si>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</si>
  <si>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</si>
  <si>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</si>
  <si>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</si>
  <si>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</si>
  <si>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</si>
  <si>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</si>
  <si>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</si>
  <si>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</si>
  <si>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</si>
  <si>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</si>
  <si>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</si>
  <si>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</si>
  <si>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</si>
  <si>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</si>
  <si>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</si>
  <si>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</si>
  <si>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</si>
  <si>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</si>
  <si>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</si>
  <si>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</si>
  <si>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</si>
  <si>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</si>
  <si>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</si>
  <si>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</si>
  <si>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</si>
  <si>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</si>
  <si>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</si>
  <si>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</si>
  <si>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</si>
  <si>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</si>
  <si>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</si>
  <si>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</si>
  <si>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</si>
  <si>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</si>
  <si>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</si>
  <si>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</si>
  <si>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</si>
  <si>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</si>
  <si>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</si>
  <si>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</si>
  <si>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</si>
  <si>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</si>
  <si>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</si>
  <si>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</si>
  <si>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</si>
  <si>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</si>
  <si>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</si>
  <si>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</si>
  <si>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</si>
  <si>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</si>
  <si>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</si>
  <si>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</si>
  <si>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</si>
  <si>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</si>
  <si>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</si>
  <si>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</si>
  <si>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</si>
  <si>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</si>
  <si>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</si>
  <si>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</si>
  <si>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</si>
  <si>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</si>
  <si>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</si>
  <si>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</si>
  <si>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</si>
  <si>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</si>
  <si>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</si>
  <si>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</si>
  <si>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</si>
  <si>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</si>
  <si>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</si>
  <si>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</si>
  <si>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</si>
  <si>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</si>
  <si>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</si>
  <si>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</si>
  <si>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</si>
  <si>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</si>
  <si>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</si>
  <si>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</si>
  <si>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</si>
  <si>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</si>
  <si>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</si>
  <si>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</si>
  <si>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</si>
  <si>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</si>
  <si>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</si>
  <si>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</si>
  <si>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</si>
  <si>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</si>
  <si>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</si>
  <si>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</si>
  <si>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</si>
  <si>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</si>
  <si>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</si>
  <si>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</si>
  <si>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</si>
  <si>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</si>
  <si>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</si>
  <si>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</si>
  <si>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</si>
  <si>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</si>
  <si>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</si>
  <si>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</si>
  <si>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</si>
  <si>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</si>
  <si>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</si>
  <si>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</si>
  <si>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</si>
  <si>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</si>
  <si>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</si>
  <si>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</si>
  <si>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</si>
  <si>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</si>
  <si>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</si>
  <si>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</si>
  <si>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</si>
  <si>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</si>
  <si>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</si>
  <si>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</si>
  <si>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</si>
  <si>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</si>
  <si>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</si>
  <si>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</si>
  <si>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</si>
  <si>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</si>
  <si>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</si>
  <si>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</si>
  <si>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</si>
  <si>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</si>
  <si>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</si>
  <si>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</si>
  <si>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</si>
  <si>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</si>
  <si>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</si>
  <si>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</si>
  <si>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</si>
  <si>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</si>
  <si>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</si>
  <si>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</si>
  <si>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</si>
  <si>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</si>
  <si>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</si>
  <si>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</si>
  <si>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</si>
  <si>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</si>
  <si>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</si>
  <si>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</si>
  <si>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</si>
  <si>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</si>
  <si>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</si>
  <si>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</si>
  <si>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</si>
  <si>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</si>
  <si>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</si>
  <si>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</si>
  <si>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</si>
  <si>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</si>
  <si>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</si>
  <si>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</si>
  <si>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</si>
  <si>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</si>
  <si>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</si>
  <si>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</si>
  <si>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</si>
  <si>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</si>
  <si>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</si>
  <si>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</si>
  <si>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</si>
  <si>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</si>
  <si>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</si>
  <si>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</si>
  <si>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</si>
  <si>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</si>
  <si>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</si>
  <si>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</si>
  <si>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</si>
  <si>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</si>
  <si>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</si>
  <si>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</si>
  <si>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</si>
  <si>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</si>
  <si>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</si>
  <si>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</si>
  <si>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</si>
  <si>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</si>
  <si>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</si>
  <si>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</si>
  <si>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</si>
  <si>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</si>
  <si>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</si>
  <si>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</si>
  <si>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</si>
  <si>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</si>
  <si>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</si>
  <si>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</si>
  <si>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</si>
  <si>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</si>
  <si>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</si>
  <si>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</si>
  <si>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</si>
  <si>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</si>
  <si>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</si>
  <si>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</si>
  <si>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</si>
  <si>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</si>
  <si>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</si>
  <si>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</si>
  <si>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</si>
  <si>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</si>
  <si>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</si>
  <si>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</si>
  <si>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</si>
  <si>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</si>
  <si>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</si>
  <si>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</si>
  <si>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</si>
  <si>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</si>
  <si>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</si>
  <si>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</si>
  <si>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</si>
  <si>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</si>
  <si>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</si>
  <si>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</si>
  <si>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</si>
  <si>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</si>
  <si>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</si>
  <si>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</si>
  <si>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</si>
  <si>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</si>
  <si>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</si>
  <si>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</si>
  <si>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</si>
  <si>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</si>
  <si>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</si>
  <si>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</si>
  <si>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</si>
  <si>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</si>
  <si>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</si>
  <si>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</si>
  <si>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</si>
  <si>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</si>
  <si>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</si>
  <si>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</si>
  <si>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</si>
  <si>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</si>
  <si>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</si>
  <si>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</si>
  <si>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</si>
  <si>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</si>
  <si>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</si>
  <si>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</si>
  <si>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</si>
  <si>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</si>
  <si>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</si>
  <si>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</si>
  <si>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</si>
  <si>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</si>
  <si>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</si>
  <si>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</si>
  <si>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</si>
  <si>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</si>
  <si>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</si>
  <si>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</si>
  <si>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</si>
  <si>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</si>
  <si>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</si>
  <si>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</si>
  <si>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</si>
  <si>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</si>
  <si>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</si>
  <si>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</si>
  <si>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</si>
  <si>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</si>
  <si>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</si>
  <si>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</si>
  <si>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</si>
  <si>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</si>
  <si>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</si>
  <si>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</si>
  <si>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</si>
  <si>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</si>
  <si>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</si>
  <si>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</si>
  <si>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</si>
  <si>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</si>
  <si>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</si>
  <si>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</si>
  <si>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</si>
  <si>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</si>
  <si>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</si>
  <si>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</si>
  <si>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</si>
  <si>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</si>
  <si>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</si>
  <si>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</si>
  <si>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</si>
  <si>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</si>
  <si>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</si>
  <si>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</si>
  <si>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</si>
  <si>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</si>
  <si>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</si>
  <si>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</si>
  <si>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</si>
  <si>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</si>
  <si>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</si>
  <si>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</si>
  <si>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</si>
  <si>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</si>
  <si>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</si>
  <si>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</si>
  <si>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</si>
  <si>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</si>
  <si>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</si>
  <si>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</si>
  <si>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</si>
  <si>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</si>
  <si>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</si>
  <si>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</si>
  <si>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</si>
  <si>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</si>
  <si>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</si>
  <si>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</si>
  <si>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</si>
  <si>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</si>
  <si>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</si>
  <si>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</si>
  <si>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</si>
  <si>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</si>
  <si>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</si>
  <si>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</si>
  <si>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</si>
  <si>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</si>
  <si>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</si>
  <si>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</si>
  <si>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</si>
  <si>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</si>
  <si>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</si>
  <si>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</si>
  <si>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</si>
  <si>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</si>
  <si>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</si>
  <si>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</si>
  <si>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</si>
  <si>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</si>
  <si>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</si>
  <si>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</si>
  <si>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</si>
  <si>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</si>
  <si>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</si>
  <si>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</si>
  <si>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</si>
  <si>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</si>
  <si>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</si>
  <si>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</si>
  <si>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</si>
  <si>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</si>
  <si>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</si>
  <si>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</si>
  <si>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</si>
  <si>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</si>
  <si>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</si>
  <si>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</si>
  <si>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</si>
  <si>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</si>
  <si>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</si>
  <si>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</si>
  <si>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</si>
  <si>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</si>
  <si>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</si>
  <si>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</si>
  <si>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</si>
  <si>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</si>
  <si>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</si>
  <si>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</si>
  <si>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</si>
  <si>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</si>
  <si>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</si>
  <si>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</si>
  <si>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</si>
  <si>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</si>
  <si>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</si>
  <si>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</si>
  <si>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</si>
  <si>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</si>
  <si>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</si>
  <si>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</si>
  <si>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</si>
  <si>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</si>
  <si>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</si>
  <si>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</si>
  <si>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</si>
  <si>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</si>
  <si>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</si>
  <si>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</si>
  <si>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</si>
  <si>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</si>
  <si>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</si>
  <si>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</si>
  <si>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</si>
  <si>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</si>
  <si>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</si>
  <si>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</si>
  <si>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</si>
  <si>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</si>
  <si>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</si>
  <si>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</si>
  <si>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</si>
  <si>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</si>
  <si>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</si>
  <si>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</si>
  <si>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</si>
  <si>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</si>
  <si>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</si>
  <si>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</si>
  <si>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</si>
  <si>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</si>
  <si>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</si>
  <si>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</si>
  <si>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</si>
  <si>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</si>
  <si>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</si>
  <si>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</si>
  <si>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</si>
  <si>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</si>
  <si>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</si>
  <si>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</si>
  <si>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</si>
  <si>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</si>
  <si>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</si>
  <si>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</si>
  <si>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</si>
  <si>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</si>
  <si>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</si>
  <si>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</si>
  <si>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</si>
  <si>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</si>
  <si>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</si>
  <si>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</si>
  <si>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</si>
  <si>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</si>
  <si>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</si>
  <si>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</si>
  <si>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</si>
  <si>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</si>
  <si>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</si>
  <si>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</si>
  <si>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</si>
  <si>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</si>
  <si>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</si>
  <si>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</si>
  <si>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</si>
  <si>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</si>
  <si>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</si>
  <si>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</si>
  <si>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</si>
  <si>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</si>
  <si>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</si>
  <si>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</si>
  <si>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</si>
  <si>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</si>
  <si>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</si>
  <si>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</si>
  <si>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</si>
  <si>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</si>
  <si>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</si>
  <si>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</si>
  <si>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</si>
  <si>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</si>
  <si>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</si>
  <si>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</si>
  <si>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</si>
  <si>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</si>
  <si>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</si>
  <si>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</si>
  <si>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</si>
  <si>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</si>
  <si>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</si>
  <si>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</si>
  <si>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</si>
  <si>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</si>
  <si>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</si>
  <si>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</si>
  <si>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</si>
  <si>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</si>
  <si>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</si>
  <si>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</si>
  <si>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</si>
  <si>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</si>
  <si>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</si>
  <si>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</si>
  <si>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</si>
  <si>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</si>
  <si>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</si>
  <si>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</si>
  <si>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</si>
  <si>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</si>
  <si>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</si>
  <si>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</si>
  <si>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</si>
  <si>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</si>
  <si>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</si>
  <si>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</si>
  <si>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</si>
  <si>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</si>
  <si>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</si>
  <si>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</si>
  <si>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</si>
  <si>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</si>
  <si>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</si>
  <si>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</si>
  <si>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</si>
  <si>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</si>
  <si>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</si>
  <si>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</si>
  <si>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</si>
  <si>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</si>
  <si>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</si>
  <si>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</si>
  <si>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</si>
  <si>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</si>
  <si>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</si>
  <si>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</si>
  <si>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</si>
  <si>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</si>
  <si>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</si>
  <si>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</si>
  <si>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</si>
  <si>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</si>
  <si>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</si>
  <si>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</si>
  <si>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</si>
  <si>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</si>
  <si>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</si>
  <si>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</si>
  <si>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</si>
  <si>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</si>
  <si>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</si>
  <si>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</si>
  <si>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</si>
  <si>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</si>
  <si>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</si>
  <si>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</si>
  <si>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</si>
  <si>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</si>
  <si>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</si>
  <si>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</si>
  <si>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</si>
  <si>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</si>
  <si>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</si>
  <si>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</si>
  <si>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</si>
  <si>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</si>
  <si>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</si>
  <si>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</si>
  <si>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</si>
  <si>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</si>
  <si>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</si>
  <si>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</si>
  <si>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</si>
  <si>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</si>
  <si>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</si>
  <si>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</si>
  <si>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</si>
  <si>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</si>
  <si>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</si>
  <si>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</si>
  <si>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</si>
  <si>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</si>
  <si>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</si>
  <si>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</si>
  <si>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</si>
  <si>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</si>
  <si>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</si>
  <si>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</si>
  <si>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</si>
  <si>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</si>
  <si>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</si>
  <si>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</si>
  <si>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</si>
  <si>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</si>
  <si>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</si>
  <si>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</si>
  <si>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</si>
  <si>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</si>
  <si>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</si>
  <si>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</si>
  <si>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</si>
  <si>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</si>
  <si>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</si>
  <si>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</si>
  <si>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</si>
  <si>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</si>
  <si>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</si>
  <si>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</si>
  <si>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</si>
  <si>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</si>
  <si>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</si>
  <si>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</si>
  <si>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</si>
  <si>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</si>
  <si>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</si>
  <si>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</si>
  <si>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</si>
  <si>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</si>
  <si>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</si>
  <si>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</si>
  <si>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</si>
  <si>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</si>
  <si>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</si>
  <si>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</si>
  <si>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</si>
  <si>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</si>
  <si>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</si>
  <si>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</si>
  <si>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</si>
  <si>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</si>
  <si>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</si>
  <si>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</si>
  <si>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</si>
  <si>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</si>
  <si>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</si>
  <si>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</si>
  <si>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</si>
  <si>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</si>
  <si>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</si>
  <si>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</si>
  <si>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</si>
  <si>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</si>
  <si>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</si>
  <si>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</si>
  <si>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</si>
  <si>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</si>
  <si>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</si>
  <si>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</si>
  <si>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</si>
  <si>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</si>
  <si>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</si>
  <si>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</si>
  <si>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</si>
  <si>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</si>
  <si>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</si>
  <si>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</si>
  <si>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</si>
  <si>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</si>
  <si>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</si>
  <si>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</si>
  <si>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</si>
  <si>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</si>
  <si>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</si>
  <si>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</si>
  <si>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</si>
  <si>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</si>
  <si>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</si>
  <si>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</si>
  <si>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</si>
  <si>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</si>
  <si>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</si>
  <si>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</si>
  <si>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</si>
  <si>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</si>
  <si>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</si>
  <si>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</si>
  <si>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</si>
  <si>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</si>
  <si>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</si>
  <si>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</si>
  <si>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</si>
  <si>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</si>
  <si>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</si>
  <si>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</si>
  <si>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</si>
  <si>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</si>
  <si>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</si>
  <si>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</si>
  <si>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</si>
  <si>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</si>
  <si>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</si>
  <si>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</si>
  <si>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</si>
  <si>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</si>
  <si>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</si>
  <si>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</si>
  <si>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</si>
  <si>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</si>
  <si>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</si>
  <si>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</si>
  <si>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</si>
  <si>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</si>
  <si>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</si>
  <si>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</si>
  <si>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</si>
  <si>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</si>
  <si>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</si>
  <si>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</si>
  <si>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</si>
  <si>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</si>
  <si>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</si>
  <si>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</si>
  <si>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</si>
  <si>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</si>
  <si>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</si>
  <si>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</si>
  <si>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</si>
  <si>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</si>
  <si>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</si>
  <si>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</si>
  <si>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</si>
  <si>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</si>
  <si>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</si>
  <si>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</si>
  <si>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</si>
  <si>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</si>
  <si>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</si>
  <si>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</si>
  <si>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</si>
  <si>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</si>
  <si>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</si>
  <si>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</si>
  <si>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</si>
  <si>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</si>
  <si>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</si>
  <si>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</si>
  <si>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</si>
  <si>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</si>
  <si>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</si>
  <si>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</si>
  <si>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</si>
  <si>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</si>
  <si>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</si>
  <si>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</si>
  <si>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</si>
  <si>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</si>
  <si>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</si>
  <si>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</si>
  <si>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</si>
  <si>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</si>
  <si>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</si>
  <si>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</si>
  <si>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</si>
  <si>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</si>
  <si>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</si>
  <si>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</si>
  <si>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</si>
  <si>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</si>
  <si>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</si>
  <si>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</si>
  <si>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</si>
  <si>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</si>
  <si>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</si>
  <si>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</si>
  <si>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</si>
  <si>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</si>
  <si>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</si>
  <si>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</si>
  <si>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</si>
  <si>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</si>
  <si>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</si>
  <si>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</si>
  <si>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</si>
  <si>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</si>
  <si>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</si>
  <si>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</si>
  <si>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</si>
  <si>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</si>
  <si>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</si>
  <si>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</si>
  <si>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</si>
  <si>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</si>
  <si>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</si>
  <si>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</si>
  <si>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</si>
  <si>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</si>
  <si>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</si>
  <si>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</si>
  <si>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</si>
  <si>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</si>
  <si>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</si>
  <si>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</si>
  <si>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</si>
  <si>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</si>
  <si>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</si>
  <si>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</si>
  <si>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</si>
  <si>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</si>
  <si>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</si>
  <si>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</si>
  <si>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</si>
  <si>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</si>
  <si>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</si>
  <si>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</si>
  <si>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</si>
  <si>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</si>
  <si>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</si>
  <si>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</si>
  <si>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</si>
  <si>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</si>
  <si>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</si>
  <si>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</si>
  <si>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</si>
  <si>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</si>
  <si>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</si>
  <si>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</si>
  <si>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</si>
  <si>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</si>
  <si>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</si>
  <si>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</si>
  <si>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</si>
  <si>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</si>
  <si>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</si>
  <si>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</si>
  <si>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</si>
  <si>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</si>
  <si>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</si>
  <si>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</si>
  <si>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</si>
  <si>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</si>
  <si>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</si>
  <si>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</si>
  <si>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</si>
  <si>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</si>
  <si>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</si>
  <si>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</si>
  <si>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</si>
  <si>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</si>
  <si>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</si>
  <si>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</si>
  <si>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</si>
  <si>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</si>
  <si>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</si>
  <si>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</si>
  <si>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</si>
  <si>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</si>
  <si>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</si>
  <si>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</si>
  <si>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</si>
  <si>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</si>
  <si>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</si>
  <si>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</si>
  <si>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</si>
  <si>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</si>
  <si>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</si>
  <si>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</si>
  <si>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</si>
  <si>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</si>
  <si>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</si>
  <si>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</si>
  <si>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</si>
  <si>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</si>
  <si>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</si>
  <si>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</si>
  <si>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</si>
  <si>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</si>
  <si>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</si>
  <si>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</si>
  <si>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</si>
  <si>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</si>
  <si>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</si>
  <si>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</si>
  <si>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</si>
  <si>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</si>
  <si>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</si>
  <si>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</si>
  <si>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</si>
  <si>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</si>
  <si>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</si>
  <si>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</si>
  <si>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</si>
  <si>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</si>
  <si>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</si>
  <si>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</si>
  <si>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</si>
  <si>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</si>
  <si>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</si>
  <si>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</si>
  <si>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</si>
  <si>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</si>
  <si>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</si>
  <si>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</si>
  <si>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</si>
  <si>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</si>
  <si>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</si>
  <si>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</si>
  <si>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</si>
  <si>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</si>
  <si>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</si>
  <si>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</si>
  <si>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</si>
  <si>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</si>
  <si>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</si>
  <si>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</si>
  <si>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</si>
  <si>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</si>
  <si>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</si>
  <si>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</si>
  <si>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</si>
  <si>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</si>
  <si>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</si>
  <si>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</si>
  <si>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</si>
  <si>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</si>
  <si>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</si>
  <si>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</si>
  <si>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</si>
  <si>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</si>
  <si>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</si>
  <si>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</si>
  <si>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</si>
  <si>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</si>
  <si>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</si>
  <si>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</si>
  <si>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</si>
  <si>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</si>
  <si>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</si>
  <si>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</si>
  <si>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</si>
  <si>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</si>
  <si>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</si>
  <si>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</si>
  <si>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</si>
  <si>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</si>
  <si>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</si>
  <si>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</si>
  <si>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</si>
  <si>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</si>
  <si>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</si>
  <si>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</si>
  <si>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</si>
  <si>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</si>
  <si>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</si>
  <si>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</si>
  <si>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</si>
  <si>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</si>
  <si>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</si>
  <si>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</si>
  <si>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</si>
  <si>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</si>
  <si>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</si>
  <si>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</si>
  <si>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</si>
  <si>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</si>
  <si>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</si>
  <si>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</si>
  <si>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</si>
  <si>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</si>
  <si>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</si>
  <si>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</si>
  <si>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</si>
  <si>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</si>
  <si>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</si>
  <si>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</si>
  <si>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</si>
  <si>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</si>
  <si>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</si>
  <si>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</si>
  <si>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</si>
  <si>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</si>
  <si>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</si>
  <si>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</si>
  <si>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</si>
  <si>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</si>
  <si>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</si>
  <si>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</si>
  <si>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</si>
  <si>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</si>
  <si>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</si>
  <si>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</si>
  <si>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</si>
  <si>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</si>
  <si>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</si>
  <si>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</si>
  <si>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</si>
  <si>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</si>
  <si>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</si>
  <si>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</si>
  <si>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</si>
  <si>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</si>
  <si>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</si>
  <si>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</si>
  <si>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</si>
  <si>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</si>
  <si>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</si>
  <si>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</si>
  <si>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</si>
  <si>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</si>
  <si>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</si>
  <si>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</si>
  <si>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</si>
  <si>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</si>
  <si>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</si>
  <si>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</si>
  <si>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</si>
  <si>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</si>
  <si>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</si>
  <si>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</si>
  <si>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</si>
  <si>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</si>
  <si>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</si>
  <si>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</si>
  <si>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</si>
  <si>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</si>
  <si>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</si>
  <si>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</si>
  <si>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</si>
  <si>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</si>
  <si>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</si>
  <si>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</si>
  <si>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</si>
  <si>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</si>
  <si>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</si>
  <si>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</si>
  <si>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</si>
  <si>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</si>
  <si>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</si>
  <si>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</si>
  <si>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</si>
  <si>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</si>
  <si>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</si>
  <si>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</si>
  <si>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</si>
  <si>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</si>
  <si>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</si>
  <si>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</si>
  <si>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</si>
  <si>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</si>
  <si>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</si>
  <si>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</si>
  <si>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</si>
  <si>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</si>
  <si>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</si>
  <si>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</si>
  <si>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</si>
  <si>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</si>
  <si>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</si>
  <si>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</si>
  <si>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</si>
  <si>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</si>
  <si>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</si>
  <si>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</si>
  <si>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</si>
  <si>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</si>
  <si>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</si>
  <si>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</si>
  <si>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</si>
  <si>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</si>
  <si>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</si>
  <si>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</si>
  <si>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</si>
  <si>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</si>
  <si>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</si>
  <si>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</si>
  <si>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</si>
  <si>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</si>
  <si>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</si>
  <si>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</si>
  <si>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</si>
  <si>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</si>
  <si>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</si>
  <si>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</si>
  <si>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</si>
  <si>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</si>
  <si>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</si>
  <si>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</si>
  <si>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</si>
  <si>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</si>
  <si>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</si>
  <si>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</si>
  <si>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</si>
  <si>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</si>
  <si>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</si>
  <si>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</si>
  <si>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</si>
  <si>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</si>
  <si>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</si>
  <si>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</si>
  <si>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</si>
  <si>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</si>
  <si>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</si>
  <si>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</si>
  <si>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</si>
  <si>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</si>
  <si>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</si>
  <si>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</si>
  <si>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</si>
  <si>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</si>
  <si>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</si>
  <si>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</si>
  <si>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</si>
  <si>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</si>
  <si>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</si>
  <si>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</si>
  <si>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</si>
  <si>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</si>
  <si>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</si>
  <si>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</si>
  <si>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</si>
  <si>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</si>
  <si>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</si>
  <si>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</si>
  <si>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</si>
  <si>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</si>
  <si>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</si>
  <si>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</si>
  <si>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</si>
  <si>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</si>
  <si>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</si>
  <si>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</si>
  <si>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</si>
  <si>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</si>
  <si>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</si>
  <si>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</si>
  <si>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</si>
  <si>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</si>
  <si>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</si>
  <si>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</si>
  <si>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</si>
  <si>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</si>
  <si>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</si>
  <si>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</si>
  <si>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</si>
  <si>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</si>
  <si>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</si>
  <si>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</si>
  <si>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</si>
  <si>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</si>
  <si>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</si>
  <si>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</si>
  <si>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</si>
  <si>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</si>
  <si>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</si>
  <si>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</si>
  <si>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</si>
  <si>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</si>
  <si>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</si>
  <si>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</si>
  <si>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</si>
  <si>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</si>
  <si>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</si>
  <si>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</si>
  <si>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</si>
  <si>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</si>
  <si>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</si>
  <si>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</si>
  <si>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</si>
  <si>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</si>
  <si>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</si>
  <si>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</si>
  <si>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</si>
  <si>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</si>
  <si>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</si>
  <si>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</si>
  <si>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</si>
  <si>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</si>
  <si>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</si>
  <si>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</si>
  <si>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</si>
  <si>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</si>
  <si>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</si>
  <si>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</si>
  <si>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</si>
  <si>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</si>
  <si>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</si>
  <si>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</si>
  <si>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</si>
  <si>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</si>
  <si>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</si>
  <si>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</si>
  <si>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</si>
  <si>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</si>
  <si>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</si>
  <si>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</si>
  <si>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</si>
  <si>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</si>
  <si>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</si>
  <si>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</si>
  <si>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</si>
  <si>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</si>
  <si>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</si>
  <si>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</si>
  <si>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</si>
  <si>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</si>
  <si>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</si>
  <si>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</si>
  <si>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</si>
  <si>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</si>
  <si>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</si>
  <si>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</si>
  <si>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</si>
  <si>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</si>
  <si>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</si>
  <si>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</si>
  <si>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</si>
  <si>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</si>
  <si>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</si>
  <si>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</si>
  <si>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</si>
  <si>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</si>
  <si>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</si>
  <si>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</si>
  <si>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</si>
  <si>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</si>
  <si>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</si>
  <si>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</si>
  <si>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</si>
  <si>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</si>
  <si>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</si>
  <si>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</si>
  <si>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</si>
  <si>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</si>
  <si>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</si>
  <si>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</si>
  <si>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</si>
  <si>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</si>
  <si>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</si>
  <si>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</si>
  <si>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</si>
  <si>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</si>
  <si>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</si>
  <si>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</si>
  <si>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</si>
  <si>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</si>
  <si>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</si>
  <si>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</si>
  <si>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</si>
  <si>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</si>
  <si>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</si>
  <si>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</si>
  <si>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</si>
  <si>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</si>
  <si>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</si>
  <si>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</si>
  <si>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</si>
  <si>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</si>
  <si>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</si>
  <si>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</si>
  <si>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</si>
  <si>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</si>
  <si>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</si>
  <si>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</si>
  <si>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</si>
  <si>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</si>
  <si>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</si>
  <si>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</si>
  <si>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</si>
  <si>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</si>
  <si>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</si>
  <si>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</si>
  <si>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</si>
  <si>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</si>
  <si>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</si>
  <si>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</si>
  <si>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</si>
  <si>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</si>
  <si>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</si>
  <si>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</si>
  <si>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</si>
  <si>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</si>
  <si>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</si>
  <si>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</si>
  <si>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</si>
  <si>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</si>
  <si>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</si>
  <si>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</si>
  <si>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</si>
  <si>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</si>
  <si>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</si>
  <si>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</si>
  <si>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</si>
  <si>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</si>
  <si>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</si>
  <si>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</si>
  <si>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</si>
  <si>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</si>
  <si>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</si>
  <si>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</si>
  <si>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</si>
  <si>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</si>
  <si>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</si>
  <si>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</si>
  <si>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</si>
  <si>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</si>
  <si>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</si>
  <si>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</si>
  <si>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</si>
  <si>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</si>
  <si>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</si>
  <si>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</si>
  <si>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</si>
  <si>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</si>
  <si>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</si>
  <si>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</si>
  <si>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</si>
  <si>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</si>
  <si>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</si>
  <si>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</si>
  <si>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</si>
  <si>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</si>
  <si>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</si>
  <si>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</si>
  <si>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</si>
  <si>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</si>
  <si>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</si>
  <si>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</si>
  <si>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</si>
  <si>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</si>
  <si>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</si>
  <si>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</si>
  <si>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</si>
  <si>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</si>
  <si>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</si>
  <si>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</si>
  <si>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</si>
  <si>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</si>
  <si>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</si>
  <si>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</si>
  <si>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</si>
  <si>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</si>
  <si>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</si>
  <si>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</si>
  <si>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</si>
  <si>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</si>
  <si>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</si>
  <si>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</si>
  <si>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</si>
  <si>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</si>
  <si>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</si>
  <si>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</si>
  <si>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</si>
  <si>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</si>
  <si>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</si>
  <si>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</si>
  <si>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</si>
  <si>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</si>
  <si>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</si>
  <si>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</si>
  <si>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</si>
  <si>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</si>
  <si>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</si>
  <si>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</si>
  <si>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</si>
  <si>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</si>
  <si>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</si>
  <si>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</si>
  <si>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</si>
  <si>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</si>
  <si>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</si>
  <si>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</si>
  <si>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</si>
  <si>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</si>
  <si>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</si>
  <si>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</si>
  <si>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</si>
  <si>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</si>
  <si>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</si>
  <si>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</si>
  <si>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</si>
  <si>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</si>
  <si>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</si>
  <si>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</si>
  <si>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</si>
  <si>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</si>
  <si>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</si>
  <si>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</si>
  <si>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</si>
  <si>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</si>
  <si>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</si>
  <si>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</si>
  <si>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</si>
  <si>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</si>
  <si>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</si>
  <si>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</si>
  <si>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</si>
  <si>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</si>
  <si>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</si>
  <si>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</si>
  <si>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</si>
  <si>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</si>
  <si>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</si>
  <si>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</si>
  <si>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</si>
  <si>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</si>
  <si>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</si>
  <si>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</si>
  <si>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</si>
  <si>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</si>
  <si>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</si>
  <si>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</si>
  <si>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</si>
  <si>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</si>
  <si>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</si>
  <si>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</si>
  <si>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</si>
  <si>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</si>
  <si>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</si>
  <si>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</si>
  <si>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</si>
  <si>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</si>
  <si>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</si>
  <si>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</si>
  <si>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</si>
  <si>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</si>
  <si>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</si>
  <si>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</si>
  <si>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</si>
  <si>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</si>
  <si>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</si>
  <si>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</si>
  <si>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</si>
  <si>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</si>
  <si>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</si>
  <si>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</si>
  <si>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</si>
  <si>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</si>
  <si>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</si>
  <si>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</si>
  <si>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</si>
  <si>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</si>
  <si>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</si>
  <si>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</si>
  <si>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</si>
  <si>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</si>
  <si>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</si>
  <si>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</si>
  <si>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</si>
  <si>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</si>
  <si>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</si>
  <si>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</si>
  <si>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</si>
  <si>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</si>
  <si>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</si>
  <si>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</si>
  <si>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</si>
  <si>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</si>
  <si>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</si>
  <si>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</si>
  <si>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</si>
  <si>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</si>
  <si>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</si>
  <si>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</si>
  <si>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</si>
  <si>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</si>
  <si>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</si>
  <si>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</si>
  <si>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</si>
  <si>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</si>
  <si>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</si>
  <si>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</si>
  <si>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</si>
  <si>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</si>
  <si>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</si>
  <si>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</si>
  <si>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</si>
  <si>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</si>
  <si>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</si>
  <si>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</si>
  <si>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</si>
  <si>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</si>
  <si>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</si>
  <si>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</si>
  <si>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</si>
  <si>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</si>
  <si>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</si>
  <si>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</si>
  <si>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</si>
  <si>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</si>
  <si>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</si>
  <si>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</si>
  <si>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</si>
  <si>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</si>
  <si>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</si>
  <si>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</si>
  <si>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</si>
  <si>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</si>
  <si>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</si>
  <si>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</si>
  <si>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</si>
  <si>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</si>
  <si>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</si>
  <si>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</si>
  <si>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</si>
  <si>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</si>
  <si>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</si>
  <si>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</si>
  <si>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</si>
  <si>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</si>
  <si>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</si>
  <si>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</si>
  <si>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</si>
  <si>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</si>
  <si>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</si>
  <si>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</si>
  <si>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</si>
  <si>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</si>
  <si>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</si>
  <si>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</si>
  <si>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</si>
  <si>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</si>
  <si>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</si>
  <si>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</si>
  <si>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</si>
  <si>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</si>
  <si>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</si>
  <si>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</si>
  <si>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</si>
  <si>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</si>
  <si>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</si>
  <si>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</si>
  <si>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</si>
  <si>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</si>
  <si>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</si>
  <si>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</si>
  <si>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</si>
  <si>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</si>
  <si>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</si>
  <si>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</si>
  <si>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</si>
  <si>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</si>
  <si>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</si>
  <si>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</si>
  <si>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</si>
  <si>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</si>
  <si>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</si>
  <si>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</si>
  <si>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</si>
  <si>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</si>
  <si>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</si>
  <si>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</si>
  <si>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</si>
  <si>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</si>
  <si>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</si>
  <si>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</si>
  <si>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</si>
  <si>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</si>
  <si>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</si>
  <si>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</si>
  <si>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</si>
  <si>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</si>
  <si>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</si>
  <si>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</si>
  <si>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</si>
  <si>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</si>
  <si>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</si>
  <si>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</si>
  <si>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</si>
  <si>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</si>
  <si>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</si>
  <si>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</si>
  <si>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</si>
  <si>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</si>
  <si>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</si>
  <si>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</si>
  <si>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</si>
  <si>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</si>
  <si>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</si>
  <si>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</si>
  <si>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</si>
  <si>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</si>
  <si>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</si>
  <si>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</si>
  <si>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</si>
  <si>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</si>
  <si>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</si>
  <si>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</si>
  <si>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</si>
  <si>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</si>
  <si>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</si>
  <si>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</si>
  <si>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</si>
  <si>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</si>
  <si>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</si>
  <si>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</si>
  <si>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</si>
  <si>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</si>
  <si>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</si>
  <si>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</si>
  <si>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</si>
  <si>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</si>
  <si>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</si>
  <si>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</si>
  <si>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</si>
  <si>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</si>
  <si>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</si>
  <si>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</si>
  <si>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</si>
  <si>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</si>
  <si>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</si>
  <si>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</si>
  <si>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</si>
  <si>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</si>
  <si>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</si>
  <si>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</si>
  <si>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</si>
  <si>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</si>
  <si>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</si>
  <si>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</si>
  <si>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</si>
  <si>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</si>
  <si>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</si>
  <si>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</si>
  <si>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</si>
  <si>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</si>
  <si>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</si>
  <si>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</si>
  <si>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</si>
  <si>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</si>
  <si>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</si>
  <si>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</si>
  <si>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</si>
  <si>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</si>
  <si>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</si>
  <si>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</si>
  <si>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</si>
  <si>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</si>
  <si>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</si>
  <si>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</si>
  <si>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</si>
  <si>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</si>
  <si>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</si>
  <si>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</si>
  <si>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</si>
  <si>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</si>
  <si>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</si>
  <si>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</si>
  <si>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</si>
  <si>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</si>
  <si>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</si>
  <si>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</si>
  <si>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</si>
  <si>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</si>
  <si>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</si>
  <si>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</si>
  <si>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</si>
  <si>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</si>
  <si>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</si>
  <si>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</si>
  <si>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</si>
  <si>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</si>
  <si>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</si>
  <si>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</si>
  <si>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</si>
  <si>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</si>
  <si>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</si>
  <si>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</si>
  <si>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</si>
  <si>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</si>
  <si>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</si>
  <si>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</si>
  <si>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</si>
  <si>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</si>
  <si>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</si>
  <si>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</si>
  <si>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</si>
  <si>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</si>
  <si>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</si>
  <si>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</si>
  <si>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</si>
  <si>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</si>
  <si>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</si>
  <si>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</si>
  <si>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</si>
  <si>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</si>
  <si>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</si>
  <si>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</si>
  <si>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</si>
  <si>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</si>
  <si>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</si>
  <si>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</si>
  <si>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</si>
  <si>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</si>
  <si>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</si>
  <si>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</si>
  <si>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</si>
  <si>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</si>
  <si>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</si>
  <si>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</si>
  <si>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</si>
  <si>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</si>
  <si>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</si>
  <si>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</si>
  <si>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</si>
  <si>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</si>
  <si>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</si>
  <si>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</si>
  <si>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</si>
  <si>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</si>
  <si>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</si>
  <si>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</si>
  <si>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</si>
  <si>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PCM-20251127-00000504
</t>
  </si>
  <si>
    <t xml:space="preserve">2025-11-27 08:06:19
</t>
  </si>
  <si>
    <t xml:space="preserve">Restored by PG </t>
  </si>
  <si>
    <t>PCM-20251127-00000908</t>
  </si>
  <si>
    <t xml:space="preserve">team at site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</si>
  <si>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</si>
  <si>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</si>
  <si>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</si>
  <si>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</si>
  <si>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</si>
  <si>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</si>
  <si>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60 min</t>
  </si>
  <si>
    <t>PCM-20251127-00000797</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</si>
  <si>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</si>
  <si>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</si>
  <si>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</si>
  <si>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</si>
  <si>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</si>
  <si>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</si>
  <si>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</si>
  <si>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</si>
  <si>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</si>
  <si>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</si>
  <si>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30 min</t>
  </si>
  <si>
    <t>PCM-20251127-00000803</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</si>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</sst>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165" fontId="26" fillId="2" borderId="19"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6" dataDxfId="155" headerRowBorderDxfId="153" tableBorderDxfId="154" totalsRowBorderDxfId="152">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7" dataDxfId="46" headerRowBorderDxfId="44" tableBorderDxfId="45" totalsRowBorderDxfId="43">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30" dataDxfId="29" headerRowBorderDxfId="27" tableBorderDxfId="28">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325.59427256944764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45988.542698495374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45988.542698495374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45988.542698495374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45988.542698495374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45988.542698495374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45988.542698495374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45988.542698495374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45988.542698495374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45988.542698495374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45988.542698495374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45988.542698495374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45988.542698495374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45988.542698495374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45988.542698495374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45988.542698495374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45988.542698495374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45988.542698495374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45988.542698495374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45988.542698495374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45988.542698495374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45988.542698495374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45988.542698495374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45988.542698495374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45988.542698495374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45988.542698495374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45988.542698495374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45988.542698495374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45988.542698495374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45988.542698495374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45988.542698495374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45988.542698495374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45988.542698495374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45988.542698495374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45988.542698495374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45988.542698495374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45988.542698495374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45988.542698495374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45988.542698495374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45988.542698495374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139A72CA-7724-4626-8F96-DE1AACB7059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tabSelected="1" workbookViewId="0">
      <pane ySplit="1" topLeftCell="A2" activePane="bottomLeft" state="frozen"/>
      <selection pane="bottomLeft" activeCell="K9" sqref="K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163.54286053241231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4.1552795138923102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8" t="s">
        <v>22825</v>
      </c>
      <c r="E5" s="99" t="s">
        <v>39021</v>
      </c>
      <c r="F5" s="100">
        <v>45988.400567129633</v>
      </c>
      <c r="G5" s="101">
        <f ca="1">IFERROR(NOW()-F5,"-")</f>
        <v>0.14213136574107921</v>
      </c>
      <c r="H5" s="146"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45988.542698495374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45988.542698495374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45988.542698495374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45988.542698495374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45988.542698495374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45988.542698495374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45988.542698495374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45988.542698495374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45988.542698495374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45988.542698495374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45988.542698495374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45988.542698495374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45988.542698495374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45988.542698495374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45988.542698495374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45988.542698495374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45988.542698495374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45988.542698495374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45988.542698495374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45988.542698495374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45988.542698495374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45988.542698495374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45988.542698495374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45988.542698495374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45988.542698495374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45988.542698495374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45988.542698495374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45988.542698495374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45988.542698495374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45988.542698495374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45988.542698495374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45988.542698495374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45988.542698495374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45988.542698495374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45988.542698495374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45988.542698495374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45988.542698495374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45988.542698495374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45988.542698495374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45988.542698495374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45988.542698495374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45988.542698495374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45988.542698495374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45988.542698495374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45988.542698495374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45988.542698495374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45988.542698495374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45988.542698495374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45988.542698495374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45988.542698495374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45988.542698495374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45988.542698495374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45988.542698495374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45988.542698495374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45988.542698495374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45988.542698495374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45988.542698495374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45988.542698495374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45988.542698495374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45988.542698495374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45988.542698495374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45988.542698495374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45988.542698495374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45988.542698495374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45988.542698495374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45988.542698495374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45988.542698495374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45988.542698495374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45988.542698495374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45988.542698495374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45988.542698495374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45988.542698495374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45988.542698495374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45988.542698495374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45988.542698495374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45988.542698495374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45988.542698495374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45988.542698495374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45988.542698495374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45988.542698495374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45988.542698495374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45988.542698495374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45988.542698495374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45988.542698495374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45988.542698495374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45988.542698495374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45988.542698495374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45988.542698495374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45988.542698495374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39110</v>
      </c>
      <c r="B2" s="58" t="str">
        <f>IFERROR(VLOOKUP(D2,DB!A:K,11,0),"")</f>
        <v>R3</v>
      </c>
      <c r="C2" s="18">
        <v>1</v>
      </c>
      <c r="D2" s="58" t="s">
        <v>28517</v>
      </c>
      <c r="E2" s="92" t="s">
        <v>39100</v>
      </c>
      <c r="F2" s="20">
        <v>45988.481412037036</v>
      </c>
      <c r="G2" s="21">
        <f t="shared" ref="G2:G44" ca="1" si="0">IFERROR(NOW()-F2,"-")</f>
        <v>6.1286458338145167E-2</v>
      </c>
      <c r="H2" s="22">
        <v>45988.476377314815</v>
      </c>
      <c r="I2" s="19" t="str">
        <f>IFERROR(VLOOKUP(D2,DB!A:F,6,0),"")</f>
        <v>SCECO</v>
      </c>
      <c r="J2" s="18" t="str">
        <f>IFERROR(VLOOKUP(D2,DB!A:G,7,0),"")</f>
        <v>Good</v>
      </c>
      <c r="K2" s="42" t="s">
        <v>39111</v>
      </c>
      <c r="L2" s="23" t="str">
        <f>IFERROR(VLOOKUP(D2,DB!A:I,9,0),"")</f>
        <v>Latis</v>
      </c>
    </row>
    <row r="3" spans="1:13" ht="15" customHeight="1">
      <c r="A3" s="19"/>
      <c r="B3" s="58" t="str">
        <f>IFERROR(VLOOKUP(D3,DB!A:K,11,0),"")</f>
        <v/>
      </c>
      <c r="C3" s="18"/>
      <c r="D3" s="58" t="str">
        <f>IFERROR(VLOOKUP(#REF!,DB!#REF!,7,0),"")</f>
        <v/>
      </c>
      <c r="E3" s="18"/>
      <c r="F3" s="20"/>
      <c r="G3" s="21">
        <f t="shared" ca="1" si="0"/>
        <v>45988.542698495374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45988.542698495374</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45988.542698495374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45988.542698495374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45988.542698495374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45988.542698495374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45988.542698495374</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45988.542698495374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45988.542698495374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45988.542698495374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45988.542698495374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45988.542698495374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45988.542698495374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45988.542698495374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45988.542698495374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45988.542698495374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45988.542698495374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45988.542698495374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45988.542698495374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45988.542698495374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45988.542698495374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45988.542698495374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45988.542698495374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45988.542698495374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45988.542698495374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45988.542698495374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45988.542698495374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45988.542698495374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45988.542698495374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45988.542698495374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45988.542698495374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45988.542698495374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45988.542698495374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45988.542698495374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45988.542698495374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45988.542698495374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45988.542698495374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45988.542698495374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45988.542698495374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45988.542698495374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45988.542698495374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45988.542698495374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45988.542698495374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45988.542698495374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45988.542698495374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45988.542698495374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45988.542698495374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45988.542698495374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45988.542698495374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45988.542698495374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45988.542698495374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45988.542698495374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45988.542698495374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45988.542698495374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45988.542698495374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45988.542698495374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45988.542698495374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45988.542698495374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45988.542698495374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45988.542698495374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45988.542698495374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45988.542698495374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45988.542698495374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45988.542698495374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45988.542698495374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45988.542698495374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45988.542698495374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45988.542698495374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45988.542698495374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45988.542698495374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45988.542698495374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45988.542698495374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45988.542698495374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45988.542698495374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45988.542698495374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45988.542698495374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45988.542698495374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45988.542698495374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45988.542698495374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45988.542698495374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45988.542698495374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45988.542698495374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45988.542698495374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45988.542698495374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45988.542698495374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45988.542698495374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45988.542698495374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45988.542698495374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45988.542698495374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45988.542698495374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45988.542698495374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45988.542698495374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45988.542698495374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45988.542698495374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45988.542698495374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45988.542698495374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45988.542698495374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45988.542698495374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45988.542698495374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45988.542698495374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45988.542698495374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45988.542698495374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45988.542698495374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45988.542698495374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45988.542698495374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45988.542698495374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45988.542698495374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45988.542698495374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45988.542698495374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45988.542698495374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45988.542698495374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45988.542698495374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45988.542698495374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45988.542698495374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45988.542698495374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45988.542698495374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45988.542698495374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45988.542698495374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45988.542698495374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45988.542698495374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45988.542698495374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45988.542698495374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45988.542698495374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45988.542698495374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45988.542698495374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45988.542698495374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45988.542698495374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45988.542698495374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45988.542698495374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45988.542698495374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45988.542698495374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45988.542698495374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45988.542698495374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45988.542698495374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45988.542698495374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45988.542698495374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45988.542698495374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45988.542698495374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45988.542698495374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45988.542698495374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45988.542698495374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45988.542698495374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45988.542698495374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45988.542698495374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45988.542698495374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45988.542698495374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45988.542698495374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45988.542698495374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45988.542698495374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45988.542698495374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45988.542698495374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45988.542698495374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45988.542698495374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45988.542698495374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45988.542698495374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45988.542698495374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45988.542698495374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45988.542698495374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45988.542698495374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45988.542698495374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45988.542698495374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45988.542698495374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45988.542698495374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45988.542698495374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45988.542698495374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45988.542698495374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45988.542698495374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45988.542698495374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45988.542698495374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45988.542698495374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45988.542698495374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45988.542698495374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45988.542698495374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45988.542698495374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45988.542698495374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45988.542698495374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45988.542698495374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45988.542698495374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45988.542698495374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45988.542698495374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45988.542698495374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45988.542698495374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45988.542698495374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45988.542698495374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45988.542698495374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45988.542698495374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45988.542698495374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45988.542698495374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45988.542698495374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45988.542698495374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45988.542698495374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45988.542698495374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45988.542698495374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45988.542698495374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45988.542698495374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45988.542698495374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45988.542698495374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45988.542698495374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45988.542698495374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45988.542698495374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45988.542698495374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45988.542698495374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45988.542698495374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45988.542698495374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45988.542698495374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45988.542698495374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45988.542698495374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45988.542698495374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45988.542698495374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45988.542698495374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45988.542698495374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45988.542698495374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45988.542698495374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45988.542698495374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45988.542698495374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45988.542698495374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45988.542698495374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45988.542698495374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45988.542698495374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45988.542698495374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45988.542698495374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45988.542698495374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45988.542698495374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45988.542698495374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45988.542698495374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45988.542698495374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45988.542698495374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45988.542698495374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45988.542698495374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45988.542698495374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45988.542698495374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45988.542698495374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45988.542698495374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45988.542698495374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45988.542698495374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45988.542698495374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45988.542698495374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45988.542698495374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45988.542698495374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45988.542698495374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45988.542698495374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45988.542698495374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45988.542698495374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45988.542698495374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45988.542698495374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45988.542698495374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45988.542698495374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45988.542698495374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45988.542698495374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45988.542698495374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45988.542698495374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45988.542698495374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45988.542698495374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45988.542698495374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45988.542698495374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45988.542698495374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45988.542698495374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45988.542698495374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45988.542698495374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45988.542698495374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45988.542698495374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45988.542698495374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45988.542698495374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45988.542698495374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45988.542698495374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45988.542698495374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45988.542698495374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45988.542698495374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45988.542698495374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45988.542698495374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45988.542698495374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45988.542698495374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45988.542698495374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45988.542698495374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45988.542698495374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45988.542698495374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45988.542698495374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45988.542698495374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45988.542698495374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45988.542698495374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45988.542698495374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45988.542698495374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45988.542698495374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45988.542698495374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45988.542698495374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45988.542698495374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45988.542698495374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45988.542698495374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45988.542698495374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45988.542698495374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45988.542698495374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45988.542698495374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45988.542698495374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45988.542698495374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45988.542698495374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45988.542698495374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45988.542698495374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45988.542698495374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45988.542698495374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45988.542698495374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45988.542698495374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45988.542698495374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45988.542698495374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45988.542698495374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45988.542698495374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45988.542698495374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45988.542698495374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45988.542698495374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45988.542698495374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45988.542698495374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45988.542698495374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45988.542698495374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45988.542698495374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45988.542698495374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45988.542698495374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45988.542698495374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45988.542698495374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45988.542698495374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45988.542698495374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45988.542698495374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45988.542698495374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45988.542698495374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45988.542698495374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45988.542698495374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45988.542698495374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45988.542698495374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45988.542698495374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45988.542698495374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45988.542698495374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45988.542698495374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45988.542698495374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45988.542698495374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45988.542698495374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45988.542698495374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45988.542698495374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45988.542698495374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45988.542698495374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45988.542698495374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45988.542698495374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45988.542698495374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45988.542698495374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45988.542698495374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45988.542698495374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45988.542698495374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45988.542698495374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45988.542698495374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45988.542698495374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45988.542698495374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45988.542698495374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45988.542698495374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45988.542698495374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45988.542698495374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45988.542698495374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45988.542698495374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45988.542698495374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45988.542698495374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45988.542698495374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45988.542698495374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45988.542698495374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45988.542698495374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45988.542698495374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45988.542698495374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45988.542698495374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45988.542698495374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45988.542698495374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45988.542698495374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45988.542698495374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45988.542698495374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45988.542698495374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45988.542698495374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45988.542698495374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45988.542698495374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45988.542698495374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45988.542698495374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45988.542698495374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45988.542698495374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45988.542698495374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45988.542698495374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45988.542698495374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45988.542698495374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45988.542698495374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45988.542698495374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45988.542698495374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45988.542698495374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45988.542698495374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45988.542698495374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45988.542698495374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45988.542698495374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45988.542698495374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45988.542698495374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45988.542698495374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45988.542698495374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45988.542698495374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45988.542698495374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45988.542698495374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45988.542698495374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45988.542698495374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45988.542698495374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45988.542698495374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45988.542698495374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45988.542698495374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45988.542698495374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45988.542698495374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45988.542698495374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45988.542698495374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45988.542698495374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45988.542698495374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45988.542698495374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45988.542698495374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45988.542698495374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45988.542698495374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45988.542698495374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45988.542698495374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45988.542698495374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45988.542698495374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45988.542698495374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45988.542698495374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45988.542698495374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45988.542698495374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45988.542698495374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45988.542698495374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45988.542698495374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45988.542698495374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45988.542698495374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45988.542698495374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45988.542698495374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45988.542698495374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45988.542698495374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45988.542698495374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45988.542698495374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45988.542698495374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45988.542698495374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45988.542698495374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45988.542698495374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45988.542698495374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45988.542698495374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45988.542698495374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45988.542698495374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45988.542698495374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45988.542698495374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45988.542698495374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45988.542698495374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45988.542698495374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45988.542698495374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45988.542698495374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45988.542698495374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45988.542698495374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45988.542698495374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45988.542698495374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45988.542698495374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45988.542698495374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45988.542698495374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45988.542698495374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45988.542698495374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45988.542698495374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45988.542698495374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45988.542698495374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45988.542698495374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45988.542698495374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45988.542698495374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45988.542698495374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45988.542698495374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45988.542698495374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45988.542698495374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45988.542698495374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45988.542698495374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45988.542698495374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45988.542698495374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45988.542698495374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45988.542698495374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45988.542698495374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45988.542698495374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45988.542698495374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45988.542698495374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45988.542698495374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45988.542698495374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45988.542698495374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45988.542698495374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45988.542698495374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45988.542698495374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45988.542698495374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45988.542698495374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45988.542698495374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45988.542698495374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45988.542698495374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45988.542698495374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45988.542698495374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45988.542698495374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45988.542698495374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45988.542698495374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45988.542698495374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45988.542698495374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45988.542698495374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45988.542698495374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45988.542698495374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45988.542698495374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45988.542698495374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45988.542698495374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45988.542698495374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45988.542698495374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45988.542698495374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45988.542698495374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45988.542698495374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45988.542698495374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45988.542698495374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45988.542698495374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45988.542698495374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45988.542698495374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45988.542698495374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45988.542698495374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45988.542698495374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45988.542698495374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45988.542698495374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45988.542698495374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45988.542698495374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45988.542698495374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45988.542698495374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45988.542698495374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45988.542698495374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45988.542698495374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45988.542698495374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45988.542698495374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45988.542698495374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45988.542698495374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45988.542698495374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45988.542698495374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45988.542698495374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45988.542698495374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45988.542698495374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45988.542698495374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45988.542698495374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45988.542698495374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45988.542698495374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45988.542698495374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45988.542698495374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45988.542698495374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45988.542698495374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45988.542698495374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45988.542698495374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45988.542698495374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45988.542698495374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45988.542698495374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45988.542698495374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45988.542698495374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45988.542698495374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45988.542698495374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45988.542698495374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45988.542698495374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45988.542698495374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45988.542698495374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45988.542698495374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45988.542698495374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45988.542698495374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45988.542698495374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45988.542698495374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45988.542698495374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45988.542698495374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45988.542698495374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45988.542698495374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45988.542698495374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45988.542698495374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45988.542698495374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45988.542698495374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45988.542698495374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45988.542698495374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45988.542698495374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45988.542698495374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45988.542698495374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45988.542698495374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45988.542698495374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45988.542698495374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45988.542698495374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45988.542698495374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45988.542698495374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45988.542698495374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45988.542698495374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45988.542698495374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45988.542698495374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45988.542698495374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45988.542698495374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45988.542698495374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45988.542698495374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45988.542698495374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45988.542698495374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45988.542698495374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45988.542698495374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45988.542698495374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45988.542698495374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45988.542698495374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45988.542698495374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45988.542698495374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45988.542698495374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45988.542698495374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45988.542698495374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45988.542698495374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45988.542698495374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45988.542698495374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45988.542698495374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45988.542698495374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45988.542698495374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45988.542698495374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45988.542698495374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45988.542698495374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45988.542698495374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45988.542698495374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45988.542698495374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45988.542698495374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45988.542698495374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45988.542698495374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45988.542698495374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45988.542698495374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45988.542698495374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45988.542698495374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45988.542698495374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45988.542698495374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45988.542698495374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45988.542698495374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45988.542698495374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45988.542698495374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45988.542698495374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45988.542698495374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45988.542698495374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45988.542698495374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45988.542698495374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45988.542698495374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45988.542698495374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45988.542698495374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45988.542698495374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45988.542698495374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45988.542698495374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45988.542698495374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45988.542698495374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45988.542698495374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45988.542698495374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45988.542698495374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45988.542698495374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45988.542698495374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45988.542698495374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45988.542698495374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45988.542698495374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45988.542698495374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45988.542698495374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45988.542698495374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45988.542698495374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45988.542698495374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45988.542698495374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45988.542698495374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45988.542698495374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45988.542698495374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45988.542698495374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45988.542698495374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45988.542698495374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45988.542698495374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45988.542698495374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45988.542698495374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45988.542698495374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45988.542698495374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45988.542698495374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45988.542698495374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45988.542698495374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45988.542698495374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45988.542698495374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45988.542698495374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45988.542698495374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45988.542698495374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45988.542698495374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45988.542698495374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45988.542698495374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45988.542698495374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45988.542698495374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45988.542698495374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45988.542698495374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45988.542698495374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45988.542698495374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45988.542698495374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45988.542698495374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45988.542698495374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45988.542698495374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45988.542698495374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45988.542698495374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45988.542698495374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45988.542698495374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45988.542698495374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45988.542698495374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45988.542698495374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45988.542698495374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45988.542698495374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45988.542698495374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45988.542698495374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45988.542698495374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45988.542698495374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45988.542698495374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45988.542698495374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45988.542698495374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45988.542698495374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45988.542698495374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45988.542698495374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45988.542698495374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45988.542698495374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45988.542698495374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45988.542698495374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45988.542698495374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45988.542698495374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45988.542698495374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45988.542698495374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45988.542698495374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45988.542698495374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45988.542698495374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45988.542698495374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45988.542698495374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45988.542698495374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45988.542698495374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45988.542698495374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45988.542698495374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45988.542698495374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45988.542698495374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45988.542698495374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45988.542698495374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45988.542698495374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45988.542698495374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45988.542698495374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45988.542698495374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45988.542698495374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45988.542698495374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45988.542698495374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45988.542698495374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45988.542698495374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45988.542698495374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45988.542698495374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45988.542698495374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45988.542698495374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45988.542698495374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45988.542698495374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45988.542698495374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45988.542698495374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45988.542698495374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45988.542698495374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45988.542698495374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45988.542698495374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45988.542698495374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45988.542698495374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45988.542698495374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45988.542698495374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45988.542698495374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45988.542698495374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45988.542698495374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45988.542698495374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45988.542698495374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45988.542698495374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45988.542698495374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45988.542698495374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45988.542698495374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45988.542698495374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45988.542698495374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45988.542698495374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45988.542698495374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45988.542698495374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45988.542698495374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45988.542698495374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45988.542698495374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45988.542698495374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45988.542698495374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45988.542698495374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45988.542698495374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45988.542698495374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45988.542698495374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45988.542698495374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45988.542698495374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45988.542698495374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45988.542698495374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45988.542698495374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45988.542698495374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45988.542698495374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45988.542698495374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45988.542698495374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45988.542698495374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45988.542698495374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45988.542698495374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45988.542698495374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45988.542698495374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45988.542698495374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45988.542698495374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45988.542698495374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45988.542698495374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45988.542698495374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45988.542698495374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45988.542698495374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45988.542698495374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45988.542698495374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45988.542698495374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45988.542698495374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45988.542698495374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45988.542698495374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45988.542698495374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45988.542698495374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45988.542698495374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45988.542698495374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45988.542698495374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45988.542698495374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45988.542698495374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45988.542698495374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45988.542698495374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45988.542698495374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45988.542698495374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45988.542698495374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45988.542698495374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45988.542698495374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45988.542698495374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45988.542698495374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45988.542698495374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45988.542698495374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45988.542698495374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45988.542698495374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45988.542698495374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45988.542698495374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45988.542698495374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45988.542698495374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45988.542698495374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45988.542698495374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45988.542698495374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45988.542698495374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45988.542698495374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45988.542698495374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45988.542698495374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45988.542698495374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45988.542698495374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45988.542698495374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45988.542698495374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45988.542698495374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45988.542698495374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45988.542698495374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45988.542698495374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45988.542698495374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45988.542698495374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45988.542698495374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45988.542698495374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45988.542698495374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45988.542698495374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45988.542698495374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45988.542698495374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45988.542698495374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45988.542698495374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45988.542698495374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45988.542698495374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45988.542698495374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45988.542698495374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45988.542698495374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45988.542698495374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45988.542698495374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45988.542698495374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45988.542698495374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45988.542698495374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45988.542698495374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45988.542698495374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45988.542698495374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45988.542698495374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45988.542698495374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45988.542698495374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45988.542698495374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45988.542698495374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45988.542698495374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45988.542698495374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45988.542698495374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45988.542698495374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45988.542698495374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45988.542698495374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45988.542698495374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45988.542698495374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45988.542698495374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45988.542698495374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45988.542698495374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45988.542698495374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45988.542698495374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45988.542698495374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45988.542698495374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45988.542698495374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45988.542698495374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45988.542698495374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45988.542698495374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45988.542698495374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45988.542698495374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45988.542698495374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45988.542698495374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45988.542698495374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45988.542698495374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45988.542698495374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45988.542698495374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45988.542698495374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45988.542698495374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45988.542698495374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45988.542698495374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45988.542698495374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45988.542698495374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45988.542698495374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45988.542698495374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45988.542698495374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45988.542698495374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45988.542698495374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45988.542698495374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45988.542698495374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45988.542698495374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45988.542698495374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45988.542698495374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45988.542698495374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45988.542698495374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45988.542698495374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45988.542698495374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45988.542698495374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45988.542698495374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45988.542698495374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45988.542698495374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45988.542698495374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45988.542698495374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45988.542698495374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45988.542698495374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45988.542698495374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45988.542698495374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45988.542698495374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45988.542698495374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45988.542698495374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45988.542698495374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45988.542698495374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45988.542698495374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45988.542698495374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45988.542698495374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45988.542698495374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45988.542698495374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45988.542698495374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45988.542698495374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45988.542698495374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45988.542698495374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45988.542698495374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45988.542698495374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45988.542698495374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45988.542698495374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45988.542698495374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45988.542698495374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45988.542698495374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45988.542698495374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45988.542698495374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45988.542698495374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45988.542698495374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45988.542698495374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45988.542698495374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45988.542698495374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45988.542698495374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45988.542698495374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45988.542698495374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45988.542698495374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45988.542698495374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45988.542698495374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45988.542698495374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45988.542698495374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285.06198090277758</v>
      </c>
      <c r="H2" s="92">
        <v>45703.474768518521</v>
      </c>
      <c r="I2" s="92" t="str">
        <f>IFERROR(VLOOKUP(D2,DB!A:F,6,0),"")</f>
        <v>SCECO</v>
      </c>
      <c r="J2" s="92" t="str">
        <f>IFERROR(VLOOKUP(D2,DB!A:G,7,0),"")</f>
        <v>Dead</v>
      </c>
      <c r="K2" s="94" t="s">
        <v>39113</v>
      </c>
      <c r="L2" s="88" t="str">
        <f>IFERROR(VLOOKUP(D2,DB!A:I,9,0),"")</f>
        <v>Latis</v>
      </c>
    </row>
    <row r="3" spans="1:16" ht="15" customHeight="1">
      <c r="A3" s="110" t="s">
        <v>39114</v>
      </c>
      <c r="B3" s="110" t="str">
        <f>IFERROR(VLOOKUP(D3,DB!A:K,11,0),"")</f>
        <v>R4</v>
      </c>
      <c r="C3" s="90">
        <v>1</v>
      </c>
      <c r="D3" s="88" t="s">
        <v>37030</v>
      </c>
      <c r="E3" s="91" t="s">
        <v>39021</v>
      </c>
      <c r="F3" s="92">
        <v>45988.369444444441</v>
      </c>
      <c r="G3" s="93">
        <f t="shared" ref="G3:G24" ca="1" si="0">IFERROR(NOW()-F3,"")</f>
        <v>0.17325405093288282</v>
      </c>
      <c r="H3" s="92">
        <v>45988.351921296293</v>
      </c>
      <c r="I3" s="92" t="str">
        <f>IFERROR(VLOOKUP(D3,DB!A:F,6,0),"")</f>
        <v>SCECO</v>
      </c>
      <c r="J3" s="92" t="str">
        <f>IFERROR(VLOOKUP(D3,DB!A:G,7,0),"")</f>
        <v>Dead</v>
      </c>
      <c r="K3" s="94" t="s">
        <v>39115</v>
      </c>
      <c r="L3" s="88" t="str">
        <f>IFERROR(VLOOKUP(D3,DB!A:I,9,0),"")</f>
        <v>Latis</v>
      </c>
    </row>
    <row r="4" spans="1:16" ht="15" customHeight="1">
      <c r="A4" s="110" t="s">
        <v>39116</v>
      </c>
      <c r="B4" s="110" t="str">
        <f>IFERROR(VLOOKUP(D4,DB!A:K,11,0),"")</f>
        <v>R4</v>
      </c>
      <c r="C4" s="90">
        <v>1</v>
      </c>
      <c r="D4" s="88" t="s">
        <v>36935</v>
      </c>
      <c r="E4" s="91" t="s">
        <v>39021</v>
      </c>
      <c r="F4" s="92"/>
      <c r="G4" s="93">
        <f t="shared" ca="1" si="0"/>
        <v>45988.542698495374</v>
      </c>
      <c r="H4" s="92">
        <v>45988.351921296293</v>
      </c>
      <c r="I4" s="92" t="str">
        <f>IFERROR(VLOOKUP(D4,DB!A:F,6,0),"")</f>
        <v>SCECO</v>
      </c>
      <c r="J4" s="92" t="str">
        <f>IFERROR(VLOOKUP(D4,DB!A:G,7,0),"")</f>
        <v>Dead</v>
      </c>
      <c r="K4" s="94" t="s">
        <v>39115</v>
      </c>
      <c r="L4" s="88" t="str">
        <f>IFERROR(VLOOKUP(D4,DB!A:I,9,0),"")</f>
        <v>Latis</v>
      </c>
    </row>
    <row r="5" spans="1:16" ht="15" customHeight="1">
      <c r="A5" s="110" t="s">
        <v>39117</v>
      </c>
      <c r="B5" s="110" t="str">
        <f>IFERROR(VLOOKUP(D5,DB!A:K,11,0),"")</f>
        <v>R4</v>
      </c>
      <c r="C5" s="90">
        <v>1</v>
      </c>
      <c r="D5" s="88" t="s">
        <v>34148</v>
      </c>
      <c r="E5" s="91" t="s">
        <v>39021</v>
      </c>
      <c r="F5" s="92">
        <v>45988.444930555554</v>
      </c>
      <c r="G5" s="93">
        <f t="shared" ca="1" si="0"/>
        <v>9.7767939820187166E-2</v>
      </c>
      <c r="H5" s="92">
        <v>45988.43645833333</v>
      </c>
      <c r="I5" s="92" t="str">
        <f>IFERROR(VLOOKUP(D5,DB!A:F,6,0),"")</f>
        <v>SCECO</v>
      </c>
      <c r="J5" s="92" t="str">
        <f>IFERROR(VLOOKUP(D5,DB!A:G,7,0),"")</f>
        <v>Dead</v>
      </c>
      <c r="K5" s="94" t="s">
        <v>39118</v>
      </c>
      <c r="L5" s="88" t="str">
        <f>IFERROR(VLOOKUP(D5,DB!A:I,9,0),"")</f>
        <v>Latis</v>
      </c>
    </row>
    <row r="6" spans="1:16" ht="15" customHeight="1">
      <c r="A6" s="110" t="s">
        <v>39119</v>
      </c>
      <c r="B6" s="110" t="str">
        <f>IFERROR(VLOOKUP(D6,DB!A:K,11,0),"")</f>
        <v>R4</v>
      </c>
      <c r="C6" s="90">
        <v>1</v>
      </c>
      <c r="D6" s="88" t="s">
        <v>30338</v>
      </c>
      <c r="E6" s="91" t="s">
        <v>39021</v>
      </c>
      <c r="F6" s="92">
        <v>45988.441886574074</v>
      </c>
      <c r="G6" s="93">
        <f t="shared" ca="1" si="0"/>
        <v>0.1008119213001919</v>
      </c>
      <c r="H6" s="92">
        <v>45988.465717592589</v>
      </c>
      <c r="I6" s="92" t="str">
        <f>IFERROR(VLOOKUP(D6,DB!A:F,6,0),"")</f>
        <v>SCECO</v>
      </c>
      <c r="J6" s="92" t="str">
        <f>IFERROR(VLOOKUP(D6,DB!A:G,7,0),"")</f>
        <v>Dead</v>
      </c>
      <c r="K6" s="94" t="s">
        <v>39120</v>
      </c>
      <c r="L6" s="88" t="str">
        <f>IFERROR(VLOOKUP(D6,DB!A:I,9,0),"")</f>
        <v>Latis</v>
      </c>
    </row>
    <row r="7" spans="1:16" ht="15" customHeight="1">
      <c r="A7" s="110"/>
      <c r="B7" s="110" t="str">
        <f>IFERROR(VLOOKUP(D7,DB!A:K,11,0),"")</f>
        <v/>
      </c>
      <c r="C7" s="90"/>
      <c r="D7" s="88"/>
      <c r="E7" s="91"/>
      <c r="F7" s="92"/>
      <c r="G7" s="93">
        <f t="shared" ca="1" si="0"/>
        <v>45988.542698495374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45988.542698495374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45988.542698495374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45988.542698495374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45988.542698495374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45988.542698495374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45988.542698495374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45988.542698495374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45988.542698495374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45988.542698495374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9"/>
      <c r="E17" s="91"/>
      <c r="F17" s="92"/>
      <c r="G17" s="93">
        <f t="shared" ca="1" si="0"/>
        <v>45988.542698495374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45988.542698495374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45988.542698495374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45988.542698495374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45988.542698495374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45988.542698495374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45988.542698495374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45988.542698495374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45988.542698495374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45988.542698495374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45988.542698495374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45988.542698495374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45988.542698495374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45988.542698495374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45988.542698495374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45988.542698495374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45988.542698495374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45988.542698495374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45988.542698495374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45988.542698495374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45988.542698495374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45988.542698495374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45988.542698495374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45988.542698495374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45988.542698495374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45988.542698495374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45988.542698495374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45988.542698495374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45988.542698495374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45988.542698495374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45988.542698495374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45988.542698495374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45988.542698495374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45988.542698495374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45988.542698495374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45988.542698495374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45988.542698495374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45988.542698495374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45988.542698495374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45988.542698495374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45988.542698495374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45988.542698495374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45988.542698495374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45988.542698495374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45988.542698495374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45988.542698495374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45988.542698495374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45988.542698495374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45988.542698495374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45988.542698495374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45988.542698495374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45988.542698495374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45988.542698495374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45988.542698495374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45988.542698495374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45988.542698495374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45988.542698495374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45988.542698495374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45988.542698495374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45988.542698495374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45988.542698495374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45988.542698495374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45988.542698495374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45988.542698495374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45988.542698495374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45988.542698495374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45988.542698495374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45988.542698495374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45988.542698495374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45988.542698495374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45988.542698495374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45988.542698495374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45988.542698495374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45988.542698495374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45988.542698495374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45988.542698495374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45988.542698495374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45988.542698495374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45988.542698495374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45988.542698495374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45988.542698495374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45988.542698495374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45988.542698495374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45988.542698495374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45988.542698495374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45988.542698495374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45988.542698495374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45988.542698495374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45988.542698495374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45988.542698495374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45988.542698495374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45988.542698495374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45988.542698495374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45988.542698495374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45988.542698495374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45988.542698495374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45988.542698495374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45988.542698495374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45988.542698495374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45988.542698495374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45988.542698495374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45988.542698495374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45988.542698495374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45988.542698495374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45988.542698495374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45988.542698495374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45988.542698495374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45988.542698495374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45988.542698495374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45988.542698495374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45988.542698495374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45988.542698495374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45988.542698495374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45988.542698495374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45988.542698495374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45988.542698495374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45988.542698495374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45988.542698495374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45988.542698495374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45988.542698495374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45988.542698495374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45988.542698495374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45988.542698495374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45988.542698495374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45988.542698495374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45988.542698495374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45988.542698495374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45988.542698495374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45988.542698495374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45988.542698495374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45988.542698495374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45988.542698495374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45988.542698495374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45988.542698495374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45988.542698495374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45988.542698495374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45988.542698495374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45988.542698495374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45988.542698495374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45988.542698495374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45988.542698495374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45988.542698495374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45988.542698495374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45988.542698495374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45988.542698495374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45988.542698495374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45988.542698495374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45988.542698495374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45988.542698495374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45988.542698495374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45988.542698495374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45988.542698495374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45988.542698495374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45988.542698495374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45988.542698495374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45988.542698495374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45988.542698495374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45988.542698495374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45988.542698495374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45988.542698495374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45988.542698495374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45988.542698495374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45988.542698495374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45988.542698495374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45988.542698495374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45988.542698495374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45988.542698495374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45988.542698495374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45988.542698495374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45988.542698495374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45988.542698495374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45988.542698495374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45988.542698495374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45988.542698495374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45988.542698495374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45988.542698495374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45988.542698495374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45988.542698495374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45988.542698495374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45988.542698495374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45988.542698495374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45988.542698495374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45988.542698495374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45988.542698495374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45988.542698495374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45988.542698495374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45988.542698495374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45988.542698495374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45988.542698495374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45988.542698495374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45988.542698495374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45988.542698495374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45988.542698495374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45988.542698495374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45988.542698495374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45988.542698495374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45988.542698495374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45988.542698495374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45988.542698495374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45988.542698495374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45988.542698495374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45988.542698495374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45988.542698495374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45988.542698495374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45988.542698495374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45988.542698495374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45988.542698495374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45988.542698495374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45988.542698495374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45988.542698495374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45988.542698495374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45988.542698495374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45988.542698495374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45988.542698495374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45988.542698495374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45988.542698495374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45988.542698495374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45988.542698495374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45988.542698495374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45988.542698495374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45988.542698495374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45988.542698495374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45988.542698495374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45988.542698495374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45988.542698495374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45988.542698495374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45988.542698495374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45988.542698495374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45988.542698495374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45988.542698495374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45988.542698495374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45988.542698495374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45988.542698495374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45988.542698495374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45988.542698495374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45988.542698495374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45988.542698495374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45988.542698495374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45988.542698495374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45988.542698495374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45988.542698495374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45988.542698495374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45988.542698495374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45988.542698495374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45988.542698495374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45988.542698495374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45988.542698495374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45988.542698495374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45988.542698495374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45988.542698495374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45988.542698495374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45988.542698495374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45988.542698495374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45988.542698495374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45988.542698495374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45988.542698495374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45988.542698495374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45988.542698495374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45988.542698495374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45988.542698495374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45988.542698495374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45988.542698495374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45988.542698495374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45988.542698495374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45988.542698495374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45988.542698495374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45988.542698495374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45988.542698495374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45988.542698495374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45988.542698495374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45988.542698495374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45988.542698495374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45988.542698495374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45988.542698495374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45988.542698495374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45988.542698495374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45988.542698495374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45988.542698495374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45988.542698495374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45988.542698495374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45988.542698495374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45988.542698495374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45988.542698495374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45988.542698495374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45988.542698495374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45988.542698495374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45988.542698495374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45988.542698495374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45988.542698495374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45988.542698495374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45988.542698495374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45988.542698495374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45988.542698495374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45988.542698495374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45988.542698495374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45988.542698495374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45988.542698495374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45988.542698495374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45988.542698495374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45988.542698495374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45988.542698495374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45988.542698495374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45988.542698495374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45988.542698495374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45988.542698495374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45988.542698495374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45988.542698495374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45988.542698495374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45988.542698495374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45988.542698495374</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39121</v>
      </c>
      <c r="B2" s="37" t="str">
        <f>IFERROR(VLOOKUP(D2,DB!A:K,11,0),"")</f>
        <v>R5</v>
      </c>
      <c r="C2" s="37">
        <v>3</v>
      </c>
      <c r="D2" s="103" t="s">
        <v>36011</v>
      </c>
      <c r="E2" s="37" t="s">
        <v>39021</v>
      </c>
      <c r="F2" s="38">
        <v>45891.832060185188</v>
      </c>
      <c r="G2" s="105">
        <f ca="1">IFERROR(NOW()-F2,"")</f>
        <v>96.710638310185459</v>
      </c>
      <c r="H2" s="38">
        <v>45891.790393518517</v>
      </c>
      <c r="I2" s="37" t="str">
        <f>IFERROR(VLOOKUP(D2,DB!A:F,6,0),"")</f>
        <v>Generator-SG</v>
      </c>
      <c r="J2" s="37" t="str">
        <f>IFERROR(VLOOKUP(D2,DB!A:G,7,0),"")</f>
        <v>Vandalized</v>
      </c>
      <c r="K2" s="37" t="s">
        <v>39122</v>
      </c>
      <c r="L2" s="37" t="str">
        <f>IFERROR(VLOOKUP(D2,DB!A:I,9,0),"")</f>
        <v>Latis</v>
      </c>
      <c r="M2" s="102"/>
    </row>
    <row r="3" spans="1:13" s="39" customFormat="1" ht="30.75">
      <c r="A3" s="37" t="s">
        <v>39123</v>
      </c>
      <c r="B3" s="37" t="str">
        <f>IFERROR(VLOOKUP(D3,DB!A:K,11,0),"")</f>
        <v>R5</v>
      </c>
      <c r="C3" s="37">
        <v>1</v>
      </c>
      <c r="D3" s="37" t="s">
        <v>33268</v>
      </c>
      <c r="E3" s="37" t="s">
        <v>39100</v>
      </c>
      <c r="F3" s="38">
        <v>45926.188877314817</v>
      </c>
      <c r="G3" s="105">
        <f t="shared" ref="G3" ca="1" si="0">IFERROR(NOW()-F3,"")</f>
        <v>62.353821180557134</v>
      </c>
      <c r="H3" s="38">
        <v>45926.158159722225</v>
      </c>
      <c r="I3" s="37" t="str">
        <f>IFERROR(VLOOKUP(D3,DB!A:F,6,0),"")</f>
        <v>SCECO</v>
      </c>
      <c r="J3" s="37" t="str">
        <f>IFERROR(VLOOKUP(D3,DB!A:G,7,0),"")</f>
        <v>Good</v>
      </c>
      <c r="K3" s="37" t="s">
        <v>39124</v>
      </c>
      <c r="L3" s="37" t="str">
        <f>IFERROR(VLOOKUP(D3,DB!A:I,9,0),"")</f>
        <v>Latis</v>
      </c>
      <c r="M3" s="102"/>
    </row>
    <row r="4" spans="1:13" s="39" customFormat="1" ht="48" customHeight="1">
      <c r="A4" s="106" t="s">
        <v>39125</v>
      </c>
      <c r="B4" s="106" t="str">
        <f>IFERROR(VLOOKUP(D4,DB!A:K,11,0),"")</f>
        <v>R5</v>
      </c>
      <c r="C4" s="106">
        <v>1</v>
      </c>
      <c r="D4" s="106" t="s">
        <v>34758</v>
      </c>
      <c r="E4" s="106" t="s">
        <v>39100</v>
      </c>
      <c r="F4" s="107">
        <v>45948.661111111112</v>
      </c>
      <c r="G4" s="108">
        <f t="shared" ref="G4" ca="1" si="1">IFERROR(NOW()-F4,"")</f>
        <v>39.881587384261366</v>
      </c>
      <c r="H4" s="107">
        <v>45948.661111111112</v>
      </c>
      <c r="I4" s="106" t="str">
        <f>IFERROR(VLOOKUP(D4,DB!A:F,6,0),"")</f>
        <v>SCECO</v>
      </c>
      <c r="J4" s="106" t="str">
        <f>IFERROR(VLOOKUP(D4,DB!A:G,7,0),"")</f>
        <v>Dead</v>
      </c>
      <c r="K4" s="106" t="s">
        <v>39126</v>
      </c>
      <c r="L4" s="106" t="str">
        <f>IFERROR(VLOOKUP(D4,DB!A:I,9,0),"")</f>
        <v>Latis</v>
      </c>
    </row>
    <row r="5" spans="1:13" s="39" customFormat="1" ht="30.75">
      <c r="A5" s="106" t="s">
        <v>39127</v>
      </c>
      <c r="B5" s="106" t="str">
        <f>IFERROR(VLOOKUP(D5,DB!A:K,11,0),"")</f>
        <v>R5</v>
      </c>
      <c r="C5" s="106">
        <v>1</v>
      </c>
      <c r="D5" s="106" t="s">
        <v>36518</v>
      </c>
      <c r="E5" s="106" t="s">
        <v>39021</v>
      </c>
      <c r="F5" s="119">
        <v>45981.373298611114</v>
      </c>
      <c r="G5" s="108">
        <f ca="1">IFERROR(NOW()-F5,"")</f>
        <v>7.1693998842602014</v>
      </c>
      <c r="H5" s="119">
        <v>45981.360798611109</v>
      </c>
      <c r="I5" s="106" t="str">
        <f>IFERROR(VLOOKUP(D5,DB!A:F,6,0),"")</f>
        <v>SCECO</v>
      </c>
      <c r="J5" s="106" t="str">
        <f>IFERROR(VLOOKUP(D5,DB!A:G,7,0),"")</f>
        <v>Dead</v>
      </c>
      <c r="K5" s="106" t="s">
        <v>39128</v>
      </c>
      <c r="L5" s="106" t="str">
        <f>IFERROR(VLOOKUP(D5,DB!A:I,9,0),"")</f>
        <v>Latis</v>
      </c>
    </row>
    <row r="6" spans="1:13" s="39" customFormat="1">
      <c r="A6" s="37"/>
      <c r="B6" s="37" t="str">
        <f>IFERROR(VLOOKUP(D6,DB!A:K,11,0),"")</f>
        <v/>
      </c>
      <c r="C6" s="37"/>
      <c r="D6" s="37"/>
      <c r="E6" s="37"/>
      <c r="F6" s="38"/>
      <c r="G6" s="144">
        <f t="shared" ref="G6:G25" ca="1" si="2">IFERROR(NOW()-F6,"")</f>
        <v>45988.542698495374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45988.542698495374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45988.542698495374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45988.542698495374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45988.542698495374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45988.542698495374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45988.542698495374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45988.542698495374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45988.542698495374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45988.542698495374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45988.542698495374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45988.542698495374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45988.542698495374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45988.542698495374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45988.542698495374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45988.542698495374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45988.542698495374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45988.542698495374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45988.542698495374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45988.542698495374</v>
      </c>
      <c r="H25" s="38"/>
      <c r="I25" s="37" t="str">
        <f>IFERROR(VLOOKUP(D25,DB!A:F,6,0),"")</f>
        <v/>
      </c>
      <c r="J25" s="37" t="str">
        <f>IFERROR(VLOOKUP(D25,DB!A:G,7,0),"")</f>
        <v/>
      </c>
      <c r="K25" s="37"/>
      <c r="L25" s="37"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2"/>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39129</v>
      </c>
      <c r="B2" s="124" t="str">
        <f>IFERROR(VLOOKUP(D2,DB!A:K,11,0),"")</f>
        <v>R6</v>
      </c>
      <c r="C2" s="103">
        <v>1</v>
      </c>
      <c r="D2" s="124" t="s">
        <v>34020</v>
      </c>
      <c r="E2" s="103" t="s">
        <v>39021</v>
      </c>
      <c r="F2" s="147"/>
      <c r="G2" s="72">
        <f ca="1">IFERROR(NOW()-F2,"-")</f>
        <v>45988.542698495374</v>
      </c>
      <c r="H2" s="147">
        <v>45988.421805555554</v>
      </c>
      <c r="I2" s="124" t="str">
        <f>IFERROR(VLOOKUP(D2,DB!A:F,6,0),"")</f>
        <v>Generator-SG</v>
      </c>
      <c r="J2" s="124" t="str">
        <f>IFERROR(VLOOKUP(D2,DB!A:G,7,0),"")</f>
        <v>Dead</v>
      </c>
      <c r="K2" s="103" t="s">
        <v>39130</v>
      </c>
      <c r="L2" s="128" t="str">
        <f>IFERROR(VLOOKUP(D2,DB!A:I,9,0),"")</f>
        <v>Latis</v>
      </c>
    </row>
    <row r="3" spans="1:16382" ht="31.5" customHeight="1">
      <c r="A3" s="150" t="s">
        <v>39131</v>
      </c>
      <c r="B3" s="124" t="str">
        <f>IFERROR(VLOOKUP(D3,DB!A:K,11,0),"")</f>
        <v>R6</v>
      </c>
      <c r="C3" s="125">
        <v>5</v>
      </c>
      <c r="D3" s="124" t="s">
        <v>29123</v>
      </c>
      <c r="E3" s="106" t="s">
        <v>39021</v>
      </c>
      <c r="F3" s="151">
        <v>45988.443680555552</v>
      </c>
      <c r="G3" s="72">
        <f ca="1">IFERROR(NOW()-F3,"-")</f>
        <v>9.901793982135132E-2</v>
      </c>
      <c r="H3" s="151">
        <v>45988.439687500002</v>
      </c>
      <c r="I3" s="124" t="str">
        <f>IFERROR(VLOOKUP(D3,DB!A:F,6,0),"")</f>
        <v>SCECO</v>
      </c>
      <c r="J3" s="124" t="str">
        <f>IFERROR(VLOOKUP(D3,DB!A:G,7,0),"")</f>
        <v>Weak+No BB Design</v>
      </c>
      <c r="K3" s="127" t="s">
        <v>39132</v>
      </c>
      <c r="L3" s="128" t="str">
        <f>IFERROR(VLOOKUP(D3,DB!A:I,9,0),"")</f>
        <v>Latis</v>
      </c>
    </row>
    <row r="4" spans="1:16382" ht="31.5" customHeight="1">
      <c r="A4" s="123"/>
      <c r="B4" s="124" t="str">
        <f>IFERROR(VLOOKUP(D4,DB!A:K,11,0),"")</f>
        <v/>
      </c>
      <c r="C4" s="125"/>
      <c r="D4" s="124"/>
      <c r="E4" s="106"/>
      <c r="F4"/>
      <c r="G4" s="72">
        <f ca="1">IFERROR(NOW()-F4,"-")</f>
        <v>45988.542698495374</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45988.542698495374</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45988.542698495374</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45988.542698495374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45988.542698495374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45988.542698495374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45988.542698495374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45988.542698495374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45988.542698495374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2"/>
      <c r="E13" s="106"/>
      <c r="F13" s="126"/>
      <c r="G13" s="72">
        <f ca="1">IFERROR(NOW()-F13,"-")</f>
        <v>45988.542698495374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45988.542698495374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45988.542698495374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45988.542698495374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45988.542698495374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45988.542698495374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45988.542698495374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45988.542698495374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45988.542698495374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45988.542698495374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45988.542698495374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45988.542698495374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45988.542698495374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45988.542698495374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45988.542698495374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45988.542698495374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45988.542698495374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45988.542698495374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45988.542698495374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45988.542698495374</v>
      </c>
      <c r="H32" s="126"/>
      <c r="I32" s="124" t="str">
        <f>IFERROR(VLOOKUP(D32,DB!A:F,6,0),"")</f>
        <v/>
      </c>
      <c r="J32" s="124" t="str">
        <f>IFERROR(VLOOKUP(D32,DB!A:G,7,0),"")</f>
        <v/>
      </c>
      <c r="K32" s="127"/>
      <c r="L32" s="128" t="str">
        <f>IFERROR(VLOOKUP(D32,DB!A:I,9,0),"")</f>
        <v/>
      </c>
    </row>
  </sheetData>
  <dataValidations count="2">
    <dataValidation allowBlank="1" showInputMessage="1" showErrorMessage="1" sqref="E1" xr:uid="{9E1BC488-8814-4F8A-8DBE-742B3278AB71}"/>
    <dataValidation type="list" allowBlank="1" showInputMessage="1" showErrorMessage="1" sqref="E2:E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2025-11-27T10:02:11Z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