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87" documentId="120_S{2AC9BD13-BADA-5192-A53E-5A8FF88502F6}" xr6:coauthVersionLast="47" xr6:coauthVersionMax="47" xr10:uidLastSave="{B48BC3FD-D21C-406D-B339-075640627637}"/>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<sst xmlns="http://schemas.openxmlformats.org/spreadsheetml/2006/main" count="181564" uniqueCount="39160">
  <si>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</si>
  <si>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</si>
  <si>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</si>
  <si>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</si>
  <si>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</si>
  <si>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</si>
  <si>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</si>
  <si>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</si>
  <si>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</si>
  <si>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</si>
  <si>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</si>
  <si>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</si>
  <si>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</si>
  <si>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</si>
  <si>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</si>
  <si>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</si>
  <si>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</si>
  <si>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</si>
  <si>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</si>
  <si>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</si>
  <si>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</si>
  <si>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</si>
  <si>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</si>
  <si>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</si>
  <si>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</si>
  <si>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</si>
  <si>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</si>
  <si>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</si>
  <si>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</si>
  <si>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</si>
  <si>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</si>
  <si>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</si>
  <si>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</si>
  <si>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</si>
  <si>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</si>
  <si>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</si>
  <si>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</si>
  <si>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</si>
  <si>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</si>
  <si>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</si>
  <si>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</si>
  <si>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</si>
  <si>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</si>
  <si>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</si>
  <si>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</si>
  <si>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</si>
  <si>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</si>
  <si>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</si>
  <si>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</si>
  <si>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</si>
  <si>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</si>
  <si>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</si>
  <si>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</si>
  <si>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</si>
  <si>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</si>
  <si>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</si>
  <si>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</si>
  <si>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</si>
  <si>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</si>
  <si>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</si>
  <si>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</si>
  <si>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</si>
  <si>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</si>
  <si>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</si>
  <si>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</si>
  <si>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</si>
  <si>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</si>
  <si>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</si>
  <si>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</si>
  <si>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</si>
  <si>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</si>
  <si>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</si>
  <si>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</si>
  <si>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</si>
  <si>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</si>
  <si>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</si>
  <si>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</si>
  <si>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</si>
  <si>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</si>
  <si>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</si>
  <si>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</si>
  <si>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</si>
  <si>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</si>
  <si>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</si>
  <si>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</si>
  <si>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</si>
  <si>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</si>
  <si>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</si>
  <si>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</si>
  <si>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</si>
  <si>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</si>
  <si>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</si>
  <si>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</si>
  <si>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</si>
  <si>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</si>
  <si>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</si>
  <si>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</si>
  <si>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</si>
  <si>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</si>
  <si>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</si>
  <si>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</si>
  <si>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</si>
  <si>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</si>
  <si>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</si>
  <si>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</si>
  <si>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</si>
  <si>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</si>
  <si>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</si>
  <si>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</si>
  <si>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</si>
  <si>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</si>
  <si>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</si>
  <si>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</si>
  <si>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</si>
  <si>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</si>
  <si>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</si>
  <si>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</si>
  <si>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</si>
  <si>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</si>
  <si>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</si>
  <si>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</si>
  <si>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</si>
  <si>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</si>
  <si>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</si>
  <si>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</si>
  <si>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</si>
  <si>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</si>
  <si>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</si>
  <si>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</si>
  <si>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</si>
  <si>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</si>
  <si>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</si>
  <si>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</si>
  <si>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</si>
  <si>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</si>
  <si>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</si>
  <si>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</si>
  <si>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</si>
  <si>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</si>
  <si>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</si>
  <si>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</si>
  <si>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</si>
  <si>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</si>
  <si>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</si>
  <si>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</si>
  <si>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</si>
  <si>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</si>
  <si>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</si>
  <si>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</si>
  <si>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</si>
  <si>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</si>
  <si>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</si>
  <si>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</si>
  <si>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</si>
  <si>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</si>
  <si>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</si>
  <si>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</si>
  <si>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</si>
  <si>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</si>
  <si>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</si>
  <si>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</si>
  <si>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</si>
  <si>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</si>
  <si>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</si>
  <si>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</si>
  <si>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</si>
  <si>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</si>
  <si>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</si>
  <si>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</si>
  <si>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</si>
  <si>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</si>
  <si>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</si>
  <si>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</si>
  <si>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</si>
  <si>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</si>
  <si>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</si>
  <si>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</si>
  <si>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</si>
  <si>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</si>
  <si>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</si>
  <si>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</si>
  <si>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</si>
  <si>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</si>
  <si>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</si>
  <si>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</si>
  <si>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</si>
  <si>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</si>
  <si>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</si>
  <si>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</si>
  <si>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</si>
  <si>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</si>
  <si>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</si>
  <si>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</si>
  <si>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</si>
  <si>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</si>
  <si>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</si>
  <si>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</si>
  <si>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</si>
  <si>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</si>
  <si>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</si>
  <si>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</si>
  <si>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</si>
  <si>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</si>
  <si>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</si>
  <si>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</si>
  <si>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</si>
  <si>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</si>
  <si>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</si>
  <si>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</si>
  <si>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</si>
  <si>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</si>
  <si>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</si>
  <si>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</si>
  <si>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</si>
  <si>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</si>
  <si>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</si>
  <si>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</si>
  <si>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</si>
  <si>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</si>
  <si>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</si>
  <si>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</si>
  <si>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</si>
  <si>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</si>
  <si>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</si>
  <si>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</si>
  <si>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</si>
  <si>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</si>
  <si>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</si>
  <si>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</si>
  <si>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</si>
  <si>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</si>
  <si>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</si>
  <si>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</si>
  <si>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</si>
  <si>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</si>
  <si>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</si>
  <si>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</si>
  <si>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</si>
  <si>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</si>
  <si>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</si>
  <si>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</si>
  <si>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</si>
  <si>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</si>
  <si>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</si>
  <si>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</si>
  <si>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</si>
  <si>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</si>
  <si>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</si>
  <si>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</si>
  <si>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</si>
  <si>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</si>
  <si>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</si>
  <si>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</si>
  <si>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</si>
  <si>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</si>
  <si>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</si>
  <si>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</si>
  <si>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</si>
  <si>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</si>
  <si>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</si>
  <si>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</si>
  <si>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</si>
  <si>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</si>
  <si>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</si>
  <si>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</si>
  <si>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</si>
  <si>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</si>
  <si>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</si>
  <si>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</si>
  <si>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</si>
  <si>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</si>
  <si>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</si>
  <si>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</si>
  <si>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</si>
  <si>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</si>
  <si>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</si>
  <si>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</si>
  <si>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</si>
  <si>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</si>
  <si>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</si>
  <si>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</si>
  <si>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</si>
  <si>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</si>
  <si>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</si>
  <si>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</si>
  <si>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</si>
  <si>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</si>
  <si>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</si>
  <si>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</si>
  <si>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</si>
  <si>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</si>
  <si>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</si>
  <si>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</si>
  <si>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</si>
  <si>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</si>
  <si>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</si>
  <si>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</si>
  <si>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</si>
  <si>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</si>
  <si>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</si>
  <si>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</si>
  <si>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</si>
  <si>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</si>
  <si>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</si>
  <si>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</si>
  <si>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</si>
  <si>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</si>
  <si>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</si>
  <si>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</si>
  <si>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</si>
  <si>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</si>
  <si>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</si>
  <si>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</si>
  <si>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</si>
  <si>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</si>
  <si>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</si>
  <si>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</si>
  <si>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</si>
  <si>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</si>
  <si>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</si>
  <si>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</si>
  <si>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</si>
  <si>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</si>
  <si>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</si>
  <si>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</si>
  <si>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</si>
  <si>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</si>
  <si>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</si>
  <si>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</si>
  <si>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</si>
  <si>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</si>
  <si>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</si>
  <si>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</si>
  <si>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</si>
  <si>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</si>
  <si>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</si>
  <si>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</si>
  <si>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</si>
  <si>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</si>
  <si>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</si>
  <si>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</si>
  <si>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</si>
  <si>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</si>
  <si>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</si>
  <si>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</si>
  <si>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</si>
  <si>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</si>
  <si>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</si>
  <si>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</si>
  <si>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</si>
  <si>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</si>
  <si>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</si>
  <si>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</si>
  <si>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</si>
  <si>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</si>
  <si>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</si>
  <si>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</si>
  <si>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</si>
  <si>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</si>
  <si>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</si>
  <si>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</si>
  <si>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</si>
  <si>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</si>
  <si>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</si>
  <si>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</si>
  <si>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</si>
  <si>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</si>
  <si>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</si>
  <si>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</si>
  <si>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</si>
  <si>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</si>
  <si>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</si>
  <si>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</si>
  <si>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</si>
  <si>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</si>
  <si>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</si>
  <si>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</si>
  <si>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</si>
  <si>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</si>
  <si>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</si>
  <si>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</si>
  <si>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</si>
  <si>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</si>
  <si>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</si>
  <si>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</si>
  <si>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</si>
  <si>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</si>
  <si>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</si>
  <si>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</si>
  <si>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</si>
  <si>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</si>
  <si>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</si>
  <si>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</si>
  <si>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</si>
  <si>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</si>
  <si>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</si>
  <si>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</si>
  <si>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</si>
  <si>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</si>
  <si>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</si>
  <si>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</si>
  <si>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</si>
  <si>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</si>
  <si>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</si>
  <si>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</si>
  <si>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</si>
  <si>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</si>
  <si>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</si>
  <si>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</si>
  <si>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</si>
  <si>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</si>
  <si>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</si>
  <si>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</si>
  <si>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</si>
  <si>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</si>
  <si>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</si>
  <si>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</si>
  <si>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</si>
  <si>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</si>
  <si>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</si>
  <si>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</si>
  <si>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</si>
  <si>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</si>
  <si>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</si>
  <si>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</si>
  <si>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</si>
  <si>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</si>
  <si>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</si>
  <si>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</si>
  <si>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</si>
  <si>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</si>
  <si>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</si>
  <si>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</si>
  <si>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</si>
  <si>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</si>
  <si>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</si>
  <si>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</si>
  <si>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</si>
  <si>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</si>
  <si>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</si>
  <si>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</si>
  <si>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</si>
  <si>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</si>
  <si>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</si>
  <si>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</si>
  <si>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</si>
  <si>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</si>
  <si>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</si>
  <si>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</si>
  <si>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</si>
  <si>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</si>
  <si>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</si>
  <si>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</si>
  <si>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</si>
  <si>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</si>
  <si>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</si>
  <si>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</si>
  <si>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</si>
  <si>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</si>
  <si>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</si>
  <si>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</si>
  <si>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</si>
  <si>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</si>
  <si>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</si>
  <si>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</si>
  <si>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</si>
  <si>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</si>
  <si>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</si>
  <si>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</si>
  <si>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</si>
  <si>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</si>
  <si>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</si>
  <si>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</si>
  <si>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</si>
  <si>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</si>
  <si>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</si>
  <si>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</si>
  <si>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</si>
  <si>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</si>
  <si>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</si>
  <si>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</si>
  <si>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</si>
  <si>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</si>
  <si>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</si>
  <si>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</si>
  <si>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</si>
  <si>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</si>
  <si>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</si>
  <si>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</si>
  <si>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</si>
  <si>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</si>
  <si>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</si>
  <si>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</si>
  <si>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</si>
  <si>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</si>
  <si>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</si>
  <si>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</si>
  <si>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</si>
  <si>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</si>
  <si>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</si>
  <si>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</si>
  <si>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</si>
  <si>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</si>
  <si>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</si>
  <si>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</si>
  <si>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</si>
  <si>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</si>
  <si>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</si>
  <si>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</si>
  <si>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</si>
  <si>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</si>
  <si>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</si>
  <si>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</si>
  <si>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</si>
  <si>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</si>
  <si>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</si>
  <si>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</si>
  <si>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</si>
  <si>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</si>
  <si>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</si>
  <si>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</si>
  <si>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</si>
  <si>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</si>
  <si>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</si>
  <si>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</si>
  <si>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</si>
  <si>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</si>
  <si>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</si>
  <si>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</si>
  <si>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</si>
  <si>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</si>
  <si>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</si>
  <si>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</si>
  <si>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</si>
  <si>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</si>
  <si>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</si>
  <si>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</si>
  <si>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</si>
  <si>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</si>
  <si>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</si>
  <si>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</si>
  <si>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</si>
  <si>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</si>
  <si>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</si>
  <si>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</si>
  <si>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</si>
  <si>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</si>
  <si>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</si>
  <si>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</si>
  <si>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</si>
  <si>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</si>
  <si>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</si>
  <si>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</si>
  <si>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</si>
  <si>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</si>
  <si>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</si>
  <si>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</si>
  <si>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</si>
  <si>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</si>
  <si>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</si>
  <si>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</si>
  <si>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</si>
  <si>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</si>
  <si>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</si>
  <si>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</si>
  <si>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</si>
  <si>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</si>
  <si>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</si>
  <si>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</si>
  <si>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</si>
  <si>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</si>
  <si>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</si>
  <si>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</si>
  <si>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</si>
  <si>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</si>
  <si>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</si>
  <si>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</si>
  <si>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</si>
  <si>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</si>
  <si>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</si>
  <si>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</si>
  <si>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</si>
  <si>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</si>
  <si>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</si>
  <si>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</si>
  <si>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</si>
  <si>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</si>
  <si>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</si>
  <si>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</si>
  <si>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</si>
  <si>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</si>
  <si>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</si>
  <si>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</si>
  <si>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</si>
  <si>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</si>
  <si>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</si>
  <si>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</si>
  <si>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</si>
  <si>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</si>
  <si>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</si>
  <si>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</si>
  <si>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</si>
  <si>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</si>
  <si>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</si>
  <si>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</si>
  <si>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</si>
  <si>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</si>
  <si>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</si>
  <si>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</si>
  <si>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</si>
  <si>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</si>
  <si>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</si>
  <si>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</si>
  <si>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</si>
  <si>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</si>
  <si>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</si>
  <si>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</si>
  <si>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</si>
  <si>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</si>
  <si>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</si>
  <si>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</si>
  <si>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</si>
  <si>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</si>
  <si>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</si>
  <si>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</si>
  <si>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</si>
  <si>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</si>
  <si>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</si>
  <si>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</si>
  <si>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</si>
  <si>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</si>
  <si>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</si>
  <si>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</si>
  <si>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</si>
  <si>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</si>
  <si>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</si>
  <si>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</si>
  <si>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</si>
  <si>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</si>
  <si>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</si>
  <si>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</si>
  <si>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</si>
  <si>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</si>
  <si>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</si>
  <si>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</si>
  <si>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</si>
  <si>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</si>
  <si>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</si>
  <si>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</si>
  <si>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</si>
  <si>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</si>
  <si>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</si>
  <si>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</si>
  <si>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</si>
  <si>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</si>
  <si>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</si>
  <si>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</si>
  <si>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</si>
  <si>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</si>
  <si>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</si>
  <si>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</si>
  <si>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</si>
  <si>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</si>
  <si>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</si>
  <si>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</si>
  <si>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</si>
  <si>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</si>
  <si>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</si>
  <si>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</si>
  <si>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</si>
  <si>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</si>
  <si>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</si>
  <si>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</si>
  <si>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</si>
  <si>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</si>
  <si>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</si>
  <si>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</si>
  <si>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</si>
  <si>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</si>
  <si>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</si>
  <si>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</si>
  <si>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</si>
  <si>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</si>
  <si>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</si>
  <si>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</si>
  <si>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</si>
  <si>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</si>
  <si>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</si>
  <si>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</si>
  <si>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</si>
  <si>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</si>
  <si>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</si>
  <si>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</si>
  <si>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</si>
  <si>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</si>
  <si>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</si>
  <si>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</si>
  <si>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</si>
  <si>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</si>
  <si>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</si>
  <si>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</si>
  <si>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</si>
  <si>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</si>
  <si>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</si>
  <si>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</si>
  <si>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</si>
  <si>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</si>
  <si>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</si>
  <si>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</si>
  <si>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</si>
  <si>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</si>
  <si>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</si>
  <si>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</si>
  <si>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</si>
  <si>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</si>
  <si>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</si>
  <si>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</si>
  <si>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</si>
  <si>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</si>
  <si>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</si>
  <si>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</si>
  <si>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</si>
  <si>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</si>
  <si>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</si>
  <si>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</si>
  <si>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</si>
  <si>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</si>
  <si>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</si>
  <si>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</si>
  <si>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</si>
  <si>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</si>
  <si>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</si>
  <si>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</si>
  <si>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</si>
  <si>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</si>
  <si>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</si>
  <si>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</si>
  <si>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</si>
  <si>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</si>
  <si>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</si>
  <si>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</si>
  <si>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</si>
  <si>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</si>
  <si>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</si>
  <si>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</si>
  <si>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</si>
  <si>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</si>
  <si>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</si>
  <si>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</si>
  <si>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</si>
  <si>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</si>
  <si>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</si>
  <si>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</si>
  <si>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</si>
  <si>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</si>
  <si>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</si>
  <si>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</si>
  <si>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</si>
  <si>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</si>
  <si>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</si>
  <si>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</si>
  <si>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</si>
  <si>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</si>
  <si>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</si>
  <si>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</si>
  <si>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</si>
  <si>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</si>
  <si>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</si>
  <si>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</si>
  <si>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</si>
  <si>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</si>
  <si>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</si>
  <si>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</si>
  <si>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</si>
  <si>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</si>
  <si>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</si>
  <si>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</si>
  <si>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</si>
  <si>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</si>
  <si>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</si>
  <si>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</si>
  <si>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</si>
  <si>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</si>
  <si>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</si>
  <si>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</si>
  <si>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</si>
  <si>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</si>
  <si>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</si>
  <si>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</si>
  <si>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</si>
  <si>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</si>
  <si>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</si>
  <si>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</si>
  <si>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</si>
  <si>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</si>
  <si>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</si>
  <si>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</si>
  <si>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</si>
  <si>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</si>
  <si>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</si>
  <si>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</si>
  <si>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</si>
  <si>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</si>
  <si>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</si>
  <si>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</si>
  <si>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</si>
  <si>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</si>
  <si>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</si>
  <si>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</si>
  <si>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</si>
  <si>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</si>
  <si>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</si>
  <si>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</si>
  <si>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</si>
  <si>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</si>
  <si>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</si>
  <si>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</si>
  <si>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</si>
  <si>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</si>
  <si>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</si>
  <si>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</si>
  <si>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</si>
  <si>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</si>
  <si>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</si>
  <si>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</si>
  <si>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</si>
  <si>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</si>
  <si>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</si>
  <si>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</si>
  <si>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</si>
  <si>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</si>
  <si>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</si>
  <si>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</si>
  <si>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</si>
  <si>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</si>
  <si>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</si>
  <si>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</si>
  <si>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</si>
  <si>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</si>
  <si>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</si>
  <si>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</si>
  <si>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</si>
  <si>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</si>
  <si>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</si>
  <si>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</si>
  <si>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</si>
  <si>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</si>
  <si>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</si>
  <si>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</si>
  <si>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</si>
  <si>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</si>
  <si>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</si>
  <si>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</si>
  <si>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</si>
  <si>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</si>
  <si>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</si>
  <si>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</si>
  <si>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</si>
  <si>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</si>
  <si>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</si>
  <si>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</si>
  <si>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</si>
  <si>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</si>
  <si>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</si>
  <si>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</si>
  <si>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</si>
  <si>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</si>
  <si>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</si>
  <si>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</si>
  <si>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</si>
  <si>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</si>
  <si>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</si>
  <si>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</si>
  <si>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</si>
  <si>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</si>
  <si>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</si>
  <si>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</si>
  <si>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</si>
  <si>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</si>
  <si>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</si>
  <si>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</si>
  <si>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</si>
  <si>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</si>
  <si>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</si>
  <si>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</si>
  <si>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</si>
  <si>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</si>
  <si>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</si>
  <si>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</si>
  <si>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</si>
  <si>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</si>
  <si>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</si>
  <si>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</si>
  <si>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</si>
  <si>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</si>
  <si>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</si>
  <si>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</si>
  <si>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</si>
  <si>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</si>
  <si>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</si>
  <si>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</si>
  <si>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</si>
  <si>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</si>
  <si>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</si>
  <si>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</si>
  <si>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</si>
  <si>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</si>
  <si>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</si>
  <si>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</si>
  <si>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</si>
  <si>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</si>
  <si>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</si>
  <si>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</si>
  <si>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</si>
  <si>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</si>
  <si>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</si>
  <si>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</si>
  <si>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</si>
  <si>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</si>
  <si>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</si>
  <si>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</si>
  <si>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</si>
  <si>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</si>
  <si>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</si>
  <si>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</si>
  <si>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</si>
  <si>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</si>
  <si>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</si>
  <si>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</si>
  <si>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</si>
  <si>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</si>
  <si>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</si>
  <si>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</si>
  <si>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</si>
  <si>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</si>
  <si>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</si>
  <si>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</si>
  <si>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</si>
  <si>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</si>
  <si>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</si>
  <si>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</si>
  <si>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</si>
  <si>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</si>
  <si>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</si>
  <si>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</si>
  <si>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</si>
  <si>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</si>
  <si>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</si>
  <si>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</si>
  <si>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</si>
  <si>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</si>
  <si>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</si>
  <si>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</si>
  <si>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</si>
  <si>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</si>
  <si>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</si>
  <si>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</si>
  <si>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</si>
  <si>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</si>
  <si>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</si>
  <si>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</si>
  <si>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</si>
  <si>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</si>
  <si>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</si>
  <si>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</si>
  <si>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</si>
  <si>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</si>
  <si>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</si>
  <si>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</si>
  <si>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</si>
  <si>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</si>
  <si>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</si>
  <si>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</si>
  <si>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</si>
  <si>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</si>
  <si>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</si>
  <si>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</si>
  <si>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</si>
  <si>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</si>
  <si>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</si>
  <si>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</si>
  <si>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</si>
  <si>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</si>
  <si>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</si>
  <si>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</si>
  <si>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</si>
  <si>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</si>
  <si>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</si>
  <si>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</si>
  <si>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</si>
  <si>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</si>
  <si>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</si>
  <si>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</si>
  <si>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</si>
  <si>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</si>
  <si>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</si>
  <si>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</si>
  <si>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</si>
  <si>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</si>
  <si>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</si>
  <si>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</si>
  <si>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</si>
  <si>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</si>
  <si>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</si>
  <si>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</si>
  <si>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</si>
  <si>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</si>
  <si>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</si>
  <si>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</si>
  <si>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</si>
  <si>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</si>
  <si>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</si>
  <si>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</si>
  <si>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</si>
  <si>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</si>
  <si>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</si>
  <si>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</si>
  <si>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</si>
  <si>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</si>
  <si>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</si>
  <si>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</si>
  <si>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</si>
  <si>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</si>
  <si>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</si>
  <si>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</si>
  <si>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</si>
  <si>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</si>
  <si>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</si>
  <si>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</si>
  <si>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</si>
  <si>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</si>
  <si>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</si>
  <si>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</si>
  <si>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</si>
  <si>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</si>
  <si>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</si>
  <si>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</si>
  <si>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</si>
  <si>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</si>
  <si>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</si>
  <si>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</si>
  <si>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</si>
  <si>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</si>
  <si>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</si>
  <si>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</si>
  <si>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</si>
  <si>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</si>
  <si>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</si>
  <si>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</si>
  <si>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</si>
  <si>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</si>
  <si>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</si>
  <si>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</si>
  <si>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</si>
  <si>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</si>
  <si>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</si>
  <si>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</si>
  <si>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</si>
  <si>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</si>
  <si>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</si>
  <si>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</si>
  <si>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</si>
  <si>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</si>
  <si>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</si>
  <si>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</si>
  <si>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</si>
  <si>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</si>
  <si>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</si>
  <si>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</si>
  <si>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</si>
  <si>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</si>
  <si>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</si>
  <si>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</si>
  <si>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</si>
  <si>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</si>
  <si>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</si>
  <si>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</si>
  <si>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</si>
  <si>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</si>
  <si>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</si>
  <si>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</si>
  <si>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</si>
  <si>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</si>
  <si>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</si>
  <si>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</si>
  <si>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</si>
  <si>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</si>
  <si>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</si>
  <si>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</si>
  <si>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</si>
  <si>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</si>
  <si>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</si>
  <si>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</si>
  <si>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</si>
  <si>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</si>
  <si>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</si>
  <si>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</si>
  <si>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</si>
  <si>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</si>
  <si>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</si>
  <si>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</si>
  <si>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</si>
  <si>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</si>
  <si>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</si>
  <si>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</si>
  <si>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</si>
  <si>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</si>
  <si>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</si>
  <si>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</si>
  <si>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</si>
  <si>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</si>
  <si>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</si>
  <si>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</si>
  <si>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</si>
  <si>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</si>
  <si>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</si>
  <si>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</si>
  <si>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</si>
  <si>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</si>
  <si>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</si>
  <si>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</si>
  <si>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</si>
  <si>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</si>
  <si>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</si>
  <si>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</si>
  <si>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</si>
  <si>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</si>
  <si>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</si>
  <si>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</si>
  <si>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</si>
  <si>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</si>
  <si>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</si>
  <si>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</si>
  <si>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</si>
  <si>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</si>
  <si>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</si>
  <si>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</si>
  <si>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</si>
  <si>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</si>
  <si>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</si>
  <si>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</si>
  <si>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</si>
  <si>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</si>
  <si>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</si>
  <si>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</si>
  <si>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</si>
  <si>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</si>
  <si>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</si>
  <si>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</si>
  <si>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</si>
  <si>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</si>
  <si>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</si>
  <si>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</si>
  <si>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</si>
  <si>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</si>
  <si>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</si>
  <si>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</si>
  <si>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</si>
  <si>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</si>
  <si>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</si>
  <si>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</si>
  <si>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</si>
  <si>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</si>
  <si>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</si>
  <si>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</si>
  <si>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</si>
  <si>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</si>
  <si>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</si>
  <si>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</si>
  <si>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</si>
  <si>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</si>
  <si>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</si>
  <si>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</si>
  <si>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</si>
  <si>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</si>
  <si>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</si>
  <si>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</si>
  <si>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</si>
  <si>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</si>
  <si>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</si>
  <si>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</si>
  <si>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</si>
  <si>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</si>
  <si>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</si>
  <si>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</si>
  <si>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</si>
  <si>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</si>
  <si>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</si>
  <si>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</si>
  <si>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</si>
  <si>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</si>
  <si>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</si>
  <si>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</si>
  <si>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</si>
  <si>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</si>
  <si>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</si>
  <si>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</si>
  <si>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</si>
  <si>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</si>
  <si>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</si>
  <si>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</si>
  <si>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</si>
  <si>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</si>
  <si>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</si>
  <si>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</si>
  <si>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</si>
  <si>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</si>
  <si>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</si>
  <si>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</si>
  <si>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</si>
  <si>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</si>
  <si>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</si>
  <si>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</si>
  <si>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</si>
  <si>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</si>
  <si>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</si>
  <si>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</si>
  <si>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</si>
  <si>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</si>
  <si>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</si>
  <si>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</si>
  <si>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</si>
  <si>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</si>
  <si>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</si>
  <si>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</si>
  <si>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</si>
  <si>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</si>
  <si>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</si>
  <si>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</si>
  <si>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</si>
  <si>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</si>
  <si>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</si>
  <si>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</si>
  <si>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</si>
  <si>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</si>
  <si>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</si>
  <si>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</si>
  <si>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</si>
  <si>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</si>
  <si>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</si>
  <si>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</si>
  <si>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</si>
  <si>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</si>
  <si>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</si>
  <si>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</si>
  <si>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</si>
  <si>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</si>
  <si>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</si>
  <si>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</si>
  <si>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</si>
  <si>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</si>
  <si>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</si>
  <si>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</si>
  <si>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</si>
  <si>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</si>
  <si>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</si>
  <si>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</si>
  <si>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</si>
  <si>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</si>
  <si>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</si>
  <si>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</si>
  <si>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</si>
  <si>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</si>
  <si>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</si>
  <si>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</si>
  <si>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</si>
  <si>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</si>
  <si>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</si>
  <si>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</si>
  <si>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</si>
  <si>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</si>
  <si>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</si>
  <si>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</si>
  <si>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</si>
  <si>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</si>
  <si>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</si>
  <si>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</si>
  <si>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</si>
  <si>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</si>
  <si>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</si>
  <si>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</si>
  <si>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</si>
  <si>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</si>
  <si>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</si>
  <si>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</si>
  <si>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</si>
  <si>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</si>
  <si>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</si>
  <si>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</si>
  <si>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</si>
  <si>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</si>
  <si>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</si>
  <si>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</si>
  <si>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</si>
  <si>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</si>
  <si>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</si>
  <si>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</si>
  <si>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</si>
  <si>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</si>
  <si>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</si>
  <si>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</si>
  <si>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</si>
  <si>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</si>
  <si>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</si>
  <si>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</si>
  <si>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</si>
  <si>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</si>
  <si>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</si>
  <si>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</si>
  <si>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</si>
  <si>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</si>
  <si>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</si>
  <si>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</si>
  <si>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</si>
  <si>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</si>
  <si>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</si>
  <si>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</si>
  <si>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</si>
  <si>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</si>
  <si>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</si>
  <si>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</si>
  <si>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</si>
  <si>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</si>
  <si>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</si>
  <si>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</si>
  <si>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</si>
  <si>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</si>
  <si>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</si>
  <si>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</si>
  <si>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</si>
  <si>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</si>
  <si>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</si>
  <si>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</si>
  <si>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</si>
  <si>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</si>
  <si>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</si>
  <si>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</si>
  <si>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</si>
  <si>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</si>
  <si>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</si>
  <si>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</si>
  <si>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</si>
  <si>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</si>
  <si>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</si>
  <si>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</si>
  <si>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</si>
  <si>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</si>
  <si>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</si>
  <si>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</si>
  <si>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</si>
  <si>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</si>
  <si>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</si>
  <si>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</si>
  <si>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</si>
  <si>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</si>
  <si>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</si>
  <si>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</si>
  <si>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</si>
  <si>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</si>
  <si>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</si>
  <si>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</si>
  <si>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</si>
  <si>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</si>
  <si>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</si>
  <si>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</si>
  <si>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</si>
  <si>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</si>
  <si>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</si>
  <si>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</si>
  <si>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</si>
  <si>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</si>
  <si>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</si>
  <si>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</si>
  <si>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</si>
  <si>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</si>
  <si>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</si>
  <si>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</si>
  <si>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</si>
  <si>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</si>
  <si>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</si>
  <si>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</si>
  <si>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</si>
  <si>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</si>
  <si>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</si>
  <si>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</si>
  <si>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</si>
  <si>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</si>
  <si>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</si>
  <si>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</si>
  <si>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</si>
  <si>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</si>
  <si>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</si>
  <si>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</si>
  <si>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</si>
  <si>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</si>
  <si>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</si>
  <si>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</si>
  <si>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</si>
  <si>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</si>
  <si>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</si>
  <si>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</si>
  <si>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</si>
  <si>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</si>
  <si>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</si>
  <si>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</si>
  <si>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</si>
  <si>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</si>
  <si>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</si>
  <si>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</si>
  <si>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</si>
  <si>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</si>
  <si>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</si>
  <si>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</si>
  <si>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</si>
  <si>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</si>
  <si>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</si>
  <si>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</si>
  <si>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</si>
  <si>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</si>
  <si>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</si>
  <si>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</si>
  <si>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</si>
  <si>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</si>
  <si>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</si>
  <si>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</si>
  <si>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</si>
  <si>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</si>
  <si>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</si>
  <si>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</si>
  <si>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</si>
  <si>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</si>
  <si>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</si>
  <si>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</si>
  <si>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</si>
  <si>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</si>
  <si>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</si>
  <si>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</si>
  <si>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</si>
  <si>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</si>
  <si>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</si>
  <si>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</si>
  <si>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</si>
  <si>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</si>
  <si>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</si>
  <si>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</si>
  <si>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</si>
  <si>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</si>
  <si>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</si>
  <si>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</si>
  <si>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</si>
  <si>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</si>
  <si>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</si>
  <si>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</si>
  <si>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</si>
  <si>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</si>
  <si>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</si>
  <si>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</si>
  <si>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</si>
  <si>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</si>
  <si>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</si>
  <si>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</si>
  <si>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</si>
  <si>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</si>
  <si>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</si>
  <si>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</si>
  <si>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</si>
  <si>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</si>
  <si>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</si>
  <si>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</si>
  <si>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</si>
  <si>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</si>
  <si>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</si>
  <si>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</si>
  <si>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</si>
  <si>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</si>
  <si>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</si>
  <si>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</si>
  <si>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</si>
  <si>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</si>
  <si>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</si>
  <si>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</si>
  <si>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</si>
  <si>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</si>
  <si>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</si>
  <si>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</si>
  <si>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</si>
  <si>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</si>
  <si>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</si>
  <si>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</si>
  <si>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</si>
  <si>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</si>
  <si>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</si>
  <si>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</si>
  <si>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</si>
  <si>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</si>
  <si>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</si>
  <si>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</si>
  <si>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</si>
  <si>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</si>
  <si>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</si>
  <si>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</si>
  <si>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</si>
  <si>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</si>
  <si>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</si>
  <si>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</si>
  <si>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</si>
  <si>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</si>
  <si>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</si>
  <si>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</si>
  <si>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</si>
  <si>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</si>
  <si>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</si>
  <si>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</si>
  <si>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</si>
  <si>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</si>
  <si>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</si>
  <si>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</si>
  <si>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</si>
  <si>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</si>
  <si>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</si>
  <si>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</si>
  <si>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</si>
  <si>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</si>
  <si>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</si>
  <si>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</si>
  <si>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</si>
  <si>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</si>
  <si>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</si>
  <si>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</si>
  <si>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</si>
  <si>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</si>
  <si>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</si>
  <si>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</si>
  <si>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</si>
  <si>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</si>
  <si>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</si>
  <si>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</si>
  <si>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</si>
  <si>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</si>
  <si>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</si>
  <si>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</si>
  <si>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</si>
  <si>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</si>
  <si>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</si>
  <si>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</si>
  <si>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</si>
  <si>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</si>
  <si>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</si>
  <si>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</si>
  <si>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</si>
  <si>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</si>
  <si>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</si>
  <si>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</si>
  <si>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</si>
  <si>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</si>
  <si>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</si>
  <si>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</si>
  <si>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</si>
  <si>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</si>
  <si>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</si>
  <si>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</si>
  <si>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</si>
  <si>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</si>
  <si>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</si>
  <si>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</si>
  <si>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</si>
  <si>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</si>
  <si>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</si>
  <si>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</si>
  <si>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</si>
  <si>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</si>
  <si>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</si>
  <si>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</si>
  <si>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</si>
  <si>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</si>
  <si>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</si>
  <si>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</si>
  <si>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</si>
  <si>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</si>
  <si>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</si>
  <si>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</si>
  <si>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</si>
  <si>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</si>
  <si>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</si>
  <si>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</si>
  <si>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</si>
  <si>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</si>
  <si>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</si>
  <si>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</si>
  <si>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</si>
  <si>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</si>
  <si>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</si>
  <si>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</si>
  <si>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</si>
  <si>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</si>
  <si>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</si>
  <si>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</si>
  <si>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</si>
  <si>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</si>
  <si>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</si>
  <si>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</si>
  <si>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</si>
  <si>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</si>
  <si>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</si>
  <si>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</si>
  <si>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</si>
  <si>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</si>
  <si>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</si>
  <si>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</si>
  <si>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</si>
  <si>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</si>
  <si>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</si>
  <si>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</si>
  <si>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</si>
  <si>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</si>
  <si>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</si>
  <si>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</si>
  <si>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</si>
  <si>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</si>
  <si>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</si>
  <si>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</si>
  <si>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</si>
  <si>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</si>
  <si>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</si>
  <si>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</si>
  <si>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</si>
  <si>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</si>
  <si>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</si>
  <si>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</si>
  <si>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</si>
  <si>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</si>
  <si>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</si>
  <si>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</si>
  <si>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</si>
  <si>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</si>
  <si>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</si>
  <si>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</si>
  <si>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</si>
  <si>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</si>
  <si>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</si>
  <si>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</si>
  <si>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</si>
  <si>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</si>
  <si>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</si>
  <si>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</si>
  <si>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</si>
  <si>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</si>
  <si>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</si>
  <si>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</si>
  <si>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</si>
  <si>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</si>
  <si>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</si>
  <si>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</si>
  <si>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</si>
  <si>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</si>
  <si>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</si>
  <si>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</si>
  <si>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</si>
  <si>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</si>
  <si>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</si>
  <si>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</si>
  <si>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</si>
  <si>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</si>
  <si>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</si>
  <si>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</si>
  <si>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</si>
  <si>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</si>
  <si>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</si>
  <si>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</si>
  <si>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</si>
  <si>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</si>
  <si>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</si>
  <si>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</si>
  <si>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</si>
  <si>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</si>
  <si>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</si>
  <si>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</si>
  <si>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</si>
  <si>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</si>
  <si>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</si>
  <si>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</si>
  <si>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</si>
  <si>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</si>
  <si>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</si>
  <si>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</si>
  <si>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</si>
  <si>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</si>
  <si>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</si>
  <si>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</si>
  <si>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</si>
  <si>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</si>
  <si>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</si>
  <si>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</si>
  <si>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</si>
  <si>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</si>
  <si>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</si>
  <si>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</si>
  <si>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</si>
  <si>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</si>
  <si>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</si>
  <si>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</si>
  <si>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</si>
  <si>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</si>
  <si>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</si>
  <si>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</si>
  <si>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</si>
  <si>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</si>
  <si>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</si>
  <si>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</si>
  <si>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</si>
  <si>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</si>
  <si>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</si>
  <si>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</si>
  <si>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</si>
  <si>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</si>
  <si>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</si>
  <si>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</si>
  <si>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</si>
  <si>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</si>
  <si>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</si>
  <si>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</si>
  <si>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</si>
  <si>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</si>
  <si>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</si>
  <si>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</si>
  <si>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</si>
  <si>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</si>
  <si>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</si>
  <si>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</si>
  <si>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</si>
  <si>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</si>
  <si>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</si>
  <si>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</si>
  <si>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</si>
  <si>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</si>
  <si>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</si>
  <si>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</si>
  <si>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</si>
  <si>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</si>
  <si>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</si>
  <si>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</si>
  <si>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</si>
  <si>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</si>
  <si>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</si>
  <si>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</si>
  <si>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</si>
  <si>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</si>
  <si>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</si>
  <si>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</si>
  <si>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</si>
  <si>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</si>
  <si>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</si>
  <si>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</si>
  <si>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</si>
  <si>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</si>
  <si>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</si>
  <si>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</si>
  <si>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</si>
  <si>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</si>
  <si>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</si>
  <si>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</si>
  <si>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</si>
  <si>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</si>
  <si>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</si>
  <si>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</si>
  <si>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</si>
  <si>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</si>
  <si>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</si>
  <si>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</si>
  <si>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</si>
  <si>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</si>
  <si>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</si>
  <si>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</si>
  <si>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</si>
  <si>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</si>
  <si>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</si>
  <si>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</si>
  <si>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</si>
  <si>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</si>
  <si>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</si>
  <si>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</si>
  <si>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</si>
  <si>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</si>
  <si>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</si>
  <si>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</si>
  <si>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</si>
  <si>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</si>
  <si>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</si>
  <si>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</si>
  <si>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</si>
  <si>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</si>
  <si>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</si>
  <si>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</si>
  <si>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</si>
  <si>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</si>
  <si>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</si>
  <si>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</si>
  <si>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</si>
  <si>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</si>
  <si>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</si>
  <si>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</si>
  <si>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</si>
  <si>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</si>
  <si>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</si>
  <si>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</si>
  <si>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</si>
  <si>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</si>
  <si>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</si>
  <si>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</si>
  <si>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</si>
  <si>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</si>
  <si>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</si>
  <si>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</si>
  <si>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</si>
  <si>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</si>
  <si>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</si>
  <si>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</si>
  <si>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</si>
  <si>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</si>
  <si>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</si>
  <si>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</si>
  <si>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</si>
  <si>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</si>
  <si>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</si>
  <si>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</si>
  <si>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</si>
  <si>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</si>
  <si>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</si>
  <si>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</si>
  <si>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</si>
  <si>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</si>
  <si>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</si>
  <si>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</si>
  <si>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</si>
  <si>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</si>
  <si>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</si>
  <si>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</si>
  <si>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</si>
  <si>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</si>
  <si>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</si>
  <si>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</si>
  <si>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</si>
  <si>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</si>
  <si>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</si>
  <si>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</si>
  <si>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</si>
  <si>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</si>
  <si>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</si>
  <si>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</si>
  <si>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</si>
  <si>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</si>
  <si>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</si>
  <si>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</si>
  <si>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</si>
  <si>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</si>
  <si>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</si>
  <si>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</si>
  <si>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</si>
  <si>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</si>
  <si>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</si>
  <si>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</si>
  <si>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</si>
  <si>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</si>
  <si>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</si>
  <si>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</si>
  <si>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</si>
  <si>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</si>
  <si>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</si>
  <si>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</si>
  <si>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</si>
  <si>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</si>
  <si>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</si>
  <si>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</si>
  <si>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</si>
  <si>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</si>
  <si>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</si>
  <si>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</si>
  <si>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</si>
  <si>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</si>
  <si>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</si>
  <si>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</si>
  <si>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</si>
  <si>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</si>
  <si>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</si>
  <si>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</si>
  <si>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</si>
  <si>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</si>
  <si>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</si>
  <si>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</si>
  <si>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</si>
  <si>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</si>
  <si>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</si>
  <si>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</si>
  <si>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</si>
  <si>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</si>
  <si>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</si>
  <si>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</si>
  <si>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</si>
  <si>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</si>
  <si>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</si>
  <si>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</si>
  <si>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</si>
  <si>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</si>
  <si>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</si>
  <si>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</si>
  <si>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</si>
  <si>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</si>
  <si>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</si>
  <si>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</si>
  <si>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</si>
  <si>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</si>
  <si>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</si>
  <si>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</si>
  <si>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</si>
  <si>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</si>
  <si>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</si>
  <si>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</si>
  <si>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</si>
  <si>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</si>
  <si>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</si>
  <si>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</si>
  <si>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</si>
  <si>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</si>
  <si>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</si>
  <si>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</si>
  <si>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</si>
  <si>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</si>
  <si>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</si>
  <si>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</si>
  <si>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</si>
  <si>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</si>
  <si>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</si>
  <si>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</si>
  <si>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</si>
  <si>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</si>
  <si>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</si>
  <si>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</si>
  <si>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</si>
  <si>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</si>
  <si>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</si>
  <si>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</si>
  <si>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</si>
  <si>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</si>
  <si>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</si>
  <si>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</si>
  <si>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</si>
  <si>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</si>
  <si>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</si>
  <si>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</si>
  <si>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</si>
  <si>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</si>
  <si>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</si>
  <si>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</si>
  <si>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</si>
  <si>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</si>
  <si>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</si>
  <si>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</si>
  <si>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</si>
  <si>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</si>
  <si>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</si>
  <si>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</si>
  <si>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</si>
  <si>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</si>
  <si>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</si>
  <si>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</si>
  <si>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</si>
  <si>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</si>
  <si>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</si>
  <si>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</si>
  <si>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</si>
  <si>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</si>
  <si>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</si>
  <si>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</si>
  <si>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</si>
  <si>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</si>
  <si>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</si>
  <si>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</si>
  <si>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</si>
  <si>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</si>
  <si>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</si>
  <si>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</si>
  <si>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</si>
  <si>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</si>
  <si>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</si>
  <si>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</si>
  <si>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</si>
  <si>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</si>
  <si>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</si>
  <si>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</si>
  <si>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</si>
  <si>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</si>
  <si>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</si>
  <si>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</si>
  <si>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</si>
  <si>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</si>
  <si>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</si>
  <si>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</si>
  <si>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</si>
  <si>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</si>
  <si>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</si>
  <si>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</si>
  <si>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</si>
  <si>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</si>
  <si>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</si>
  <si>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</si>
  <si>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</si>
  <si>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</si>
  <si>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</si>
  <si>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</si>
  <si>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</si>
  <si>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</si>
  <si>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</si>
  <si>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</si>
  <si>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</si>
  <si>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</si>
  <si>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</si>
  <si>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</si>
  <si>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</si>
  <si>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</si>
  <si>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</si>
  <si>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</si>
  <si>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</si>
  <si>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</si>
  <si>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</si>
  <si>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</si>
  <si>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</si>
  <si>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</si>
  <si>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</si>
  <si>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</si>
  <si>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</si>
  <si>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</si>
  <si>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</si>
  <si>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</si>
  <si>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</si>
  <si>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</si>
  <si>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</si>
  <si>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</si>
  <si>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</si>
  <si>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</si>
  <si>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</si>
  <si>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</si>
  <si>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</si>
  <si>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</si>
  <si>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</si>
  <si>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</si>
  <si>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</si>
  <si>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</si>
  <si>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</si>
  <si>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</si>
  <si>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</si>
  <si>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</si>
  <si>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</si>
  <si>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</si>
  <si>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</si>
  <si>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</si>
  <si>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</si>
  <si>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</si>
  <si>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</si>
  <si>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</si>
  <si>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</si>
  <si>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</si>
  <si>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</si>
  <si>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</si>
  <si>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</si>
  <si>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</si>
  <si>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</si>
  <si>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</si>
  <si>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</si>
  <si>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</si>
  <si>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</si>
  <si>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</si>
  <si>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</si>
  <si>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</si>
  <si>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</si>
  <si>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</si>
  <si>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</si>
  <si>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</si>
  <si>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</si>
  <si>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</si>
  <si>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</si>
  <si>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</si>
  <si>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</si>
  <si>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</si>
  <si>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</si>
  <si>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</si>
  <si>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</si>
  <si>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</si>
  <si>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</si>
  <si>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</si>
  <si>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</si>
  <si>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</si>
  <si>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</si>
  <si>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</si>
  <si>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</si>
  <si>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</si>
  <si>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</si>
  <si>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</si>
  <si>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</si>
  <si>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</si>
  <si>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</si>
  <si>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</si>
  <si>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</si>
  <si>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</si>
  <si>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</si>
  <si>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</si>
  <si>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</si>
  <si>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</si>
  <si>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</si>
  <si>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</si>
  <si>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</si>
  <si>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</si>
  <si>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</si>
  <si>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</si>
  <si>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</si>
  <si>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</si>
  <si>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</si>
  <si>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</si>
  <si>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</si>
  <si>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</si>
  <si>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</si>
  <si>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</si>
  <si>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</si>
  <si>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</si>
  <si>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</si>
  <si>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</si>
  <si>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</si>
  <si>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</si>
  <si>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</si>
  <si>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</si>
  <si>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</si>
  <si>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</si>
  <si>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</si>
  <si>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</si>
  <si>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</si>
  <si>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</si>
  <si>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</si>
  <si>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</si>
  <si>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</si>
  <si>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</si>
  <si>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</si>
  <si>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</si>
  <si>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</si>
  <si>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</si>
  <si>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</si>
  <si>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</si>
  <si>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</si>
  <si>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</si>
  <si>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</si>
  <si>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</si>
  <si>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</si>
  <si>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</si>
  <si>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</si>
  <si>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</si>
  <si>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</si>
  <si>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</si>
  <si>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</si>
  <si>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</si>
  <si>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</si>
  <si>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</si>
  <si>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</si>
  <si>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</si>
  <si>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</si>
  <si>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</si>
  <si>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</si>
  <si>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</si>
  <si>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</si>
  <si>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</si>
  <si>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</si>
  <si>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</si>
  <si>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</si>
  <si>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</si>
  <si>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</si>
  <si>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</si>
  <si>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</si>
  <si>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</si>
  <si>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</si>
  <si>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</si>
  <si>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</si>
  <si>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</si>
  <si>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</si>
  <si>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</si>
  <si>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</si>
  <si>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</si>
  <si>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</si>
  <si>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</si>
  <si>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</si>
  <si>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</si>
  <si>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</si>
  <si>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</si>
  <si>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</si>
  <si>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</si>
  <si>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</si>
  <si>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</si>
  <si>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</si>
  <si>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</si>
  <si>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</si>
  <si>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</si>
  <si>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</si>
  <si>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</si>
  <si>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</si>
  <si>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</si>
  <si>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</si>
  <si>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</si>
  <si>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</si>
  <si>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</si>
  <si>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</si>
  <si>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</si>
  <si>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</si>
  <si>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</si>
  <si>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</si>
  <si>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</si>
  <si>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</si>
  <si>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</si>
  <si>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</si>
  <si>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</si>
  <si>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</si>
  <si>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</si>
  <si>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</si>
  <si>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</si>
  <si>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</si>
  <si>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</si>
  <si>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</si>
  <si>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</si>
  <si>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</si>
  <si>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</si>
  <si>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</si>
  <si>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</si>
  <si>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</si>
  <si>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</si>
  <si>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</si>
  <si>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</si>
  <si>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</si>
  <si>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</si>
  <si>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</si>
  <si>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</si>
  <si>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</si>
  <si>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</si>
  <si>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</si>
  <si>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</si>
  <si>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</si>
  <si>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</si>
  <si>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</si>
  <si>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</si>
  <si>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</si>
  <si>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</si>
  <si>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</si>
  <si>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</si>
  <si>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</si>
  <si>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</si>
  <si>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</si>
  <si>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</si>
  <si>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</si>
  <si>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</si>
  <si>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</si>
  <si>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</si>
  <si>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</si>
  <si>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</si>
  <si>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</si>
  <si>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</si>
  <si>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</si>
  <si>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</si>
  <si>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</si>
  <si>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</si>
  <si>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</si>
  <si>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</si>
  <si>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</si>
  <si>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</si>
  <si>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</si>
  <si>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</si>
  <si>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</si>
  <si>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</si>
  <si>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</si>
  <si>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</si>
  <si>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</si>
  <si>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</si>
  <si>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</si>
  <si>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</si>
  <si>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</si>
  <si>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</si>
  <si>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</si>
  <si>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</si>
  <si>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</si>
  <si>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</si>
  <si>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</si>
  <si>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</si>
  <si>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</si>
  <si>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</si>
  <si>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</si>
  <si>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</si>
  <si>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</si>
  <si>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</si>
  <si>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</si>
  <si>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</si>
  <si>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</si>
  <si>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</si>
  <si>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</si>
  <si>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</si>
  <si>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</si>
  <si>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</si>
  <si>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</si>
  <si>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</si>
  <si>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</si>
  <si>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</si>
  <si>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</si>
  <si>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</si>
  <si>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</si>
  <si>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</si>
  <si>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</si>
  <si>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</si>
  <si>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</si>
  <si>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</si>
  <si>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</si>
  <si>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</si>
  <si>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</si>
  <si>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</si>
  <si>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</si>
  <si>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</si>
  <si>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</si>
  <si>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</si>
  <si>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</si>
  <si>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</si>
  <si>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</si>
  <si>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</si>
  <si>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</si>
  <si>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</si>
  <si>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</si>
  <si>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</si>
  <si>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</si>
  <si>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</si>
  <si>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</si>
  <si>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</si>
  <si>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</si>
  <si>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</si>
  <si>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</si>
  <si>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</si>
  <si>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</si>
  <si>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</si>
  <si>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</si>
  <si>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</si>
  <si>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</si>
  <si>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</si>
  <si>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</si>
  <si>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</si>
  <si>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</si>
  <si>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</si>
  <si>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</si>
  <si>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</si>
  <si>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</si>
  <si>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</si>
  <si>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</si>
  <si>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</si>
  <si>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</si>
  <si>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</si>
  <si>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</si>
  <si>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</si>
  <si>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</si>
  <si>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</si>
  <si>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</si>
  <si>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</si>
  <si>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</si>
  <si>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</si>
  <si>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</si>
  <si>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</si>
  <si>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</si>
  <si>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</si>
  <si>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</si>
  <si>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</si>
  <si>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</si>
  <si>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</si>
  <si>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</si>
  <si>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</si>
  <si>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</si>
  <si>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</si>
  <si>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</si>
  <si>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</si>
  <si>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</si>
  <si>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</si>
  <si>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</si>
  <si>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</si>
  <si>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</si>
  <si>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</si>
  <si>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</si>
  <si>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</si>
  <si>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</si>
  <si>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</si>
  <si>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</si>
  <si>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</si>
  <si>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</si>
  <si>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</si>
  <si>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</si>
  <si>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</si>
  <si>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</si>
  <si>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</si>
  <si>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</si>
  <si>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</si>
  <si>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</si>
  <si>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</si>
  <si>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</si>
  <si>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</si>
  <si>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</si>
  <si>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</si>
  <si>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</si>
  <si>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</si>
  <si>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</si>
  <si>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</si>
  <si>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</si>
  <si>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</si>
  <si>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</si>
  <si>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</si>
  <si>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</si>
  <si>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</si>
  <si>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</si>
  <si>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</si>
  <si>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</si>
  <si>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</si>
  <si>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</si>
  <si>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</si>
  <si>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</si>
  <si>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</si>
  <si>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</si>
  <si>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</si>
  <si>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</si>
  <si>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</si>
  <si>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</si>
  <si>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</si>
  <si>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</si>
  <si>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</si>
  <si>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</si>
  <si>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</si>
  <si>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</si>
  <si>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</si>
  <si>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</si>
  <si>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</si>
  <si>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</si>
  <si>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</si>
  <si>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</si>
  <si>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</si>
  <si>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</si>
  <si>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</si>
  <si>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</si>
  <si>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</si>
  <si>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</si>
  <si>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</si>
  <si>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</si>
  <si>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</si>
  <si>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</si>
  <si>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</si>
  <si>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</si>
  <si>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</si>
  <si>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</si>
  <si>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</si>
  <si>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</si>
  <si>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</si>
  <si>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</si>
  <si>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</si>
  <si>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</si>
  <si>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</si>
  <si>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</si>
  <si>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</si>
  <si>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</si>
  <si>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</si>
  <si>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</si>
  <si>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</si>
  <si>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</si>
  <si>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</si>
  <si>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</si>
  <si>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</si>
  <si>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</si>
  <si>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</si>
  <si>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</si>
  <si>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</si>
  <si>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</si>
  <si>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</si>
  <si>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</si>
  <si>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</si>
  <si>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</si>
  <si>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</si>
  <si>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</si>
  <si>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</si>
  <si>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</si>
  <si>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</si>
  <si>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</si>
  <si>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</si>
  <si>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</si>
  <si>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</si>
  <si>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</si>
  <si>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</si>
  <si>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</si>
  <si>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</si>
  <si>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</si>
  <si>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</si>
  <si>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</si>
  <si>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</si>
  <si>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</si>
  <si>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</si>
  <si>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</si>
  <si>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</si>
  <si>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</si>
  <si>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</si>
  <si>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</si>
  <si>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</si>
  <si>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</si>
  <si>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</si>
  <si>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</si>
  <si>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</si>
  <si>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</si>
  <si>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</si>
  <si>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</si>
  <si>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</si>
  <si>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</si>
  <si>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</si>
  <si>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</si>
  <si>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</si>
  <si>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</si>
  <si>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</si>
  <si>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</si>
  <si>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</si>
  <si>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</si>
  <si>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</si>
  <si>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</si>
  <si>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</si>
  <si>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</si>
  <si>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</si>
  <si>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</si>
  <si>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</si>
  <si>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</si>
  <si>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</si>
  <si>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</si>
  <si>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</si>
  <si>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</si>
  <si>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</si>
  <si>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</si>
  <si>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</si>
  <si>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</si>
  <si>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</si>
  <si>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</si>
  <si>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</si>
  <si>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</si>
  <si>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</si>
  <si>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</si>
  <si>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</si>
  <si>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</si>
  <si>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</si>
  <si>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</si>
  <si>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</si>
  <si>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</si>
  <si>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</si>
  <si>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</si>
  <si>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</si>
  <si>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</si>
  <si>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</si>
  <si>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</si>
  <si>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</si>
  <si>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</si>
  <si>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</si>
  <si>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</si>
  <si>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</si>
  <si>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</si>
  <si>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</si>
  <si>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</si>
  <si>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</si>
  <si>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</si>
  <si>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</si>
  <si>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</si>
  <si>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</si>
  <si>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</si>
  <si>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</si>
  <si>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</si>
  <si>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</si>
  <si>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</si>
  <si>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</si>
  <si>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</si>
  <si>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</si>
  <si>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</si>
  <si>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</si>
  <si>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</si>
  <si>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</si>
  <si>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</si>
  <si>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</si>
  <si>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</si>
  <si>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</si>
  <si>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</si>
  <si>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</si>
  <si>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</si>
  <si>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</si>
  <si>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</si>
  <si>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</si>
  <si>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</si>
  <si>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</si>
  <si>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</si>
  <si>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</si>
  <si>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</si>
  <si>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</si>
  <si>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</si>
  <si>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</si>
  <si>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</si>
  <si>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</si>
  <si>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</si>
  <si>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</si>
  <si>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</si>
  <si>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</si>
  <si>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</si>
  <si>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</si>
  <si>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</si>
  <si>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</si>
  <si>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</si>
  <si>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</si>
  <si>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</si>
  <si>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</si>
  <si>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</si>
  <si>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</si>
  <si>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</si>
  <si>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</si>
  <si>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</si>
  <si>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</si>
  <si>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</si>
  <si>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</si>
  <si>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</si>
  <si>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</si>
  <si>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</si>
  <si>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</si>
  <si>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</si>
  <si>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</si>
  <si>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</si>
  <si>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</si>
  <si>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</si>
  <si>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</si>
  <si>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</si>
  <si>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</si>
  <si>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</si>
  <si>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</si>
  <si>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</si>
  <si>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</si>
  <si>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</si>
  <si>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</si>
  <si>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</si>
  <si>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</si>
  <si>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</si>
  <si>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</si>
  <si>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</si>
  <si>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</si>
  <si>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</si>
  <si>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</si>
  <si>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</si>
  <si>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</si>
  <si>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</si>
  <si>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</si>
  <si>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</si>
  <si>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</si>
  <si>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</si>
  <si>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</si>
  <si>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</si>
  <si>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</si>
  <si>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</si>
  <si>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</si>
  <si>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</si>
  <si>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</si>
  <si>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</si>
  <si>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</si>
  <si>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</si>
  <si>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</si>
  <si>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</si>
  <si>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</si>
  <si>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</si>
  <si>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</si>
  <si>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</si>
  <si>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</si>
  <si>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</si>
  <si>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</si>
  <si>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</si>
  <si>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</si>
  <si>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</si>
  <si>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</si>
  <si>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</si>
  <si>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</si>
  <si>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</si>
  <si>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</si>
  <si>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</si>
  <si>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</si>
  <si>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</si>
  <si>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</si>
  <si>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</si>
  <si>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</si>
  <si>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</si>
  <si>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</si>
  <si>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</si>
  <si>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</si>
  <si>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</si>
  <si>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</si>
  <si>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</si>
  <si>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</si>
  <si>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</si>
  <si>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</si>
  <si>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</si>
  <si>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</si>
  <si>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</si>
  <si>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</si>
  <si>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</si>
  <si>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</si>
  <si>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</si>
  <si>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</si>
  <si>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</si>
  <si>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</si>
  <si>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</si>
  <si>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</si>
  <si>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</si>
  <si>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</si>
  <si>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</si>
  <si>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</si>
  <si>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</si>
  <si>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</si>
  <si>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</si>
  <si>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</si>
  <si>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</si>
  <si>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</si>
  <si>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</si>
  <si>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</si>
  <si>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</si>
  <si>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</si>
  <si>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</si>
  <si>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</si>
  <si>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</si>
  <si>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</si>
  <si>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</si>
  <si>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</si>
  <si>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</si>
  <si>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</si>
  <si>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</si>
  <si>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</si>
  <si>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</si>
  <si>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</si>
  <si>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</si>
  <si>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</si>
  <si>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</si>
  <si>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</si>
  <si>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</si>
  <si>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</si>
  <si>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</si>
  <si>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</si>
  <si>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</si>
  <si>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</si>
  <si>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</si>
  <si>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</si>
  <si>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</si>
  <si>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</si>
  <si>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</si>
  <si>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</si>
  <si>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</si>
  <si>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</si>
  <si>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</si>
  <si>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</si>
  <si>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</si>
  <si>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</si>
  <si>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</si>
  <si>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</si>
  <si>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</si>
  <si>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</si>
  <si>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</si>
  <si>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</si>
  <si>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</si>
  <si>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</si>
  <si>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</si>
  <si>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</si>
  <si>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</si>
  <si>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</si>
  <si>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</si>
  <si>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</si>
  <si>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</si>
  <si>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</si>
  <si>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</si>
  <si>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</si>
  <si>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</si>
  <si>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</si>
  <si>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</si>
  <si>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</si>
  <si>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</si>
  <si>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</si>
  <si>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</si>
  <si>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</si>
  <si>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</si>
  <si>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</si>
  <si>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</si>
  <si>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</si>
  <si>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</si>
  <si>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</si>
  <si>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</si>
  <si>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</si>
  <si>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</si>
  <si>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</si>
  <si>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</si>
  <si>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</si>
  <si>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</si>
  <si>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</si>
  <si>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</si>
  <si>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</si>
  <si>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</si>
  <si>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</si>
  <si>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</si>
  <si>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</si>
  <si>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</si>
  <si>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</si>
  <si>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</si>
  <si>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</si>
  <si>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</si>
  <si>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</si>
  <si>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</si>
  <si>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</si>
  <si>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</si>
  <si>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</si>
  <si>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</si>
  <si>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</si>
  <si>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</si>
  <si>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</si>
  <si>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</si>
  <si>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</si>
  <si>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</si>
  <si>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</si>
  <si>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</si>
  <si>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</si>
  <si>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</si>
  <si>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</si>
  <si>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</si>
  <si>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</si>
  <si>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</si>
  <si>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</si>
  <si>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</si>
  <si>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</si>
  <si>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</si>
  <si>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</si>
  <si>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</si>
  <si>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</si>
  <si>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</si>
  <si>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</si>
  <si>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</si>
  <si>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</si>
  <si>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</si>
  <si>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</si>
  <si>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</si>
  <si>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</si>
  <si>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</si>
  <si>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</si>
  <si>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</si>
  <si>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</si>
  <si>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</si>
  <si>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</si>
  <si>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</si>
  <si>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</si>
  <si>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</si>
  <si>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</si>
  <si>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</si>
  <si>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</si>
  <si>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</si>
  <si>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</si>
  <si>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</si>
  <si>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</si>
  <si>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</si>
  <si>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</si>
  <si>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</si>
  <si>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</si>
  <si>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</si>
  <si>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</si>
  <si>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</si>
  <si>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</si>
  <si>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</si>
  <si>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</si>
  <si>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</si>
  <si>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</si>
  <si>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</si>
  <si>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</si>
  <si>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</si>
  <si>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</si>
  <si>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</si>
  <si>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</si>
  <si>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</si>
  <si>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</si>
  <si>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</si>
  <si>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</si>
  <si>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</si>
  <si>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</si>
  <si>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</si>
  <si>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</si>
  <si>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</si>
  <si>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</si>
  <si>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</si>
  <si>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</si>
  <si>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</si>
  <si>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</si>
  <si>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</si>
  <si>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</si>
  <si>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</si>
  <si>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</si>
  <si>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</si>
  <si>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</si>
  <si>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</si>
  <si>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</si>
  <si>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</si>
  <si>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</si>
  <si>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</si>
  <si>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</si>
  <si>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</si>
  <si>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</si>
  <si>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</si>
  <si>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</si>
  <si>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</si>
  <si>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</si>
  <si>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</si>
  <si>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</si>
  <si>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</si>
  <si>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</si>
  <si>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</si>
  <si>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</si>
  <si>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</si>
  <si>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</si>
  <si>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</si>
  <si>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</si>
  <si>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</si>
  <si>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</si>
  <si>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</si>
  <si>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</si>
  <si>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</si>
  <si>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</si>
  <si>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</si>
  <si>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</si>
  <si>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</si>
  <si>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</si>
  <si>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</si>
  <si>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</si>
  <si>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</si>
  <si>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</si>
  <si>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</si>
  <si>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</si>
  <si>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</si>
  <si>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</si>
  <si>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</si>
  <si>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</si>
  <si>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</si>
  <si>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</si>
  <si>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</si>
  <si>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</si>
  <si>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</si>
  <si>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</si>
  <si>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</si>
  <si>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</si>
  <si>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</si>
  <si>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</si>
  <si>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</si>
  <si>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</si>
  <si>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</si>
  <si>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</si>
  <si>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</si>
  <si>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</si>
  <si>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</si>
  <si>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</si>
  <si>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</si>
  <si>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</si>
  <si>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</si>
  <si>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</si>
  <si>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</si>
  <si>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</si>
  <si>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</si>
  <si>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</si>
  <si>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</si>
  <si>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</si>
  <si>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</si>
  <si>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</si>
  <si>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</si>
  <si>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</si>
  <si>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</si>
  <si>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</si>
  <si>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</si>
  <si>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</si>
  <si>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</si>
  <si>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</si>
  <si>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</si>
  <si>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</si>
  <si>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</si>
  <si>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</si>
  <si>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</si>
  <si>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</si>
  <si>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</si>
  <si>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</si>
  <si>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</si>
  <si>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</si>
  <si>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</si>
  <si>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</si>
  <si>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</si>
  <si>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</si>
  <si>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</si>
  <si>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</si>
  <si>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</si>
  <si>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</si>
  <si>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</si>
  <si>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</si>
  <si>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</si>
  <si>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</si>
  <si>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</si>
  <si>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</si>
  <si>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</si>
  <si>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</si>
  <si>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</si>
  <si>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</si>
  <si>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</si>
  <si>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</si>
  <si>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</si>
  <si>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</si>
  <si>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</si>
  <si>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</si>
  <si>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</si>
  <si>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</si>
  <si>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</si>
  <si>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</si>
  <si>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</si>
  <si>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</si>
  <si>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</si>
  <si>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</si>
  <si>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</si>
  <si>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</si>
  <si>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</si>
  <si>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</si>
  <si>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</si>
  <si>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</si>
  <si>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</si>
  <si>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</si>
  <si>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</si>
  <si>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</si>
  <si>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</si>
  <si>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</si>
  <si>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</si>
  <si>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</si>
  <si>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</si>
  <si>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</si>
  <si>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</si>
  <si>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</si>
  <si>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</si>
  <si>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</si>
  <si>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</si>
  <si>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</si>
  <si>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</si>
  <si>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</si>
  <si>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</si>
  <si>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</si>
  <si>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</si>
  <si>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</si>
  <si>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</si>
  <si>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</si>
  <si>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</si>
  <si>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</si>
  <si>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</si>
  <si>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</si>
  <si>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</si>
  <si>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</si>
  <si>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</si>
  <si>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</si>
  <si>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</si>
  <si>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</si>
  <si>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</si>
  <si>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</si>
  <si>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</si>
  <si>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</si>
  <si>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</si>
  <si>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</si>
  <si>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</si>
  <si>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</si>
  <si>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</si>
  <si>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</si>
  <si>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</si>
  <si>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</si>
  <si>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</si>
  <si>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</si>
  <si>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</si>
  <si>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</si>
  <si>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</si>
  <si>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</si>
  <si>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</si>
  <si>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</si>
  <si>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</si>
  <si>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</si>
  <si>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</si>
  <si>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</si>
  <si>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</si>
  <si>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</si>
  <si>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</si>
  <si>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</si>
  <si>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</si>
  <si>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</si>
  <si>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</si>
  <si>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</si>
  <si>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</si>
  <si>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</si>
  <si>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</si>
  <si>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</si>
  <si>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</si>
  <si>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</si>
  <si>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</si>
  <si>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</si>
  <si>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</si>
  <si>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</si>
  <si>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</si>
  <si>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</si>
  <si>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</si>
  <si>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</si>
  <si>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</si>
  <si>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</si>
  <si>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</si>
  <si>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</si>
  <si>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</si>
  <si>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</si>
  <si>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</si>
  <si>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</si>
  <si>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</si>
  <si>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</si>
  <si>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</si>
  <si>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</si>
  <si>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</si>
  <si>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</si>
  <si>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</si>
  <si>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</si>
  <si>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</si>
  <si>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</si>
  <si>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</si>
  <si>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</si>
  <si>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</si>
  <si>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</si>
  <si>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</si>
  <si>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</si>
  <si>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</si>
  <si>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</si>
  <si>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</si>
  <si>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</si>
  <si>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</si>
  <si>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</si>
  <si>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</si>
  <si>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</si>
  <si>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</si>
  <si>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</si>
  <si>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</si>
  <si>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</si>
  <si>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</si>
  <si>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</si>
  <si>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</si>
  <si>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</si>
  <si>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</si>
  <si>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</si>
  <si>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</si>
  <si>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</si>
  <si>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</si>
  <si>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</si>
  <si>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</si>
  <si>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</si>
  <si>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</si>
  <si>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</si>
  <si>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</si>
  <si>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</si>
  <si>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</si>
  <si>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</si>
  <si>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</si>
  <si>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</si>
  <si>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</si>
  <si>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</si>
  <si>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</si>
  <si>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</si>
  <si>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</si>
  <si>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</si>
  <si>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</si>
  <si>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</si>
  <si>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</si>
  <si>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</si>
  <si>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</si>
  <si>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</si>
  <si>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</si>
  <si>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</si>
  <si>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</si>
  <si>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</si>
  <si>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</si>
  <si>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</si>
  <si>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</si>
  <si>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</si>
  <si>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</si>
  <si>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</si>
  <si>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</si>
  <si>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</si>
  <si>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</si>
  <si>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</si>
  <si>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</si>
  <si>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</si>
  <si>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</si>
  <si>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</si>
  <si>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</si>
  <si>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</si>
  <si>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</si>
  <si>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</si>
  <si>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</si>
  <si>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</si>
  <si>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</si>
  <si>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</si>
  <si>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</si>
  <si>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</si>
  <si>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</si>
  <si>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</si>
  <si>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</si>
  <si>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</si>
  <si>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</si>
  <si>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</si>
  <si>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</si>
  <si>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</si>
  <si>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</si>
  <si>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</si>
  <si>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</si>
  <si>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</si>
  <si>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</si>
  <si>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</si>
  <si>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</si>
  <si>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</si>
  <si>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</si>
  <si>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</si>
  <si>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</si>
  <si>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</si>
  <si>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</si>
  <si>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</si>
  <si>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</si>
  <si>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</si>
  <si>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</si>
  <si>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</si>
  <si>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</si>
  <si>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</si>
  <si>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</si>
  <si>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</si>
  <si>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</si>
  <si>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</si>
  <si>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</si>
  <si>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</si>
  <si>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</si>
  <si>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</si>
  <si>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</si>
  <si>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</si>
  <si>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</si>
  <si>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</si>
  <si>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</si>
  <si>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</si>
  <si>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</si>
  <si>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</si>
  <si>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</si>
  <si>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</si>
  <si>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</si>
  <si>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</si>
  <si>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</si>
  <si>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</si>
  <si>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</si>
  <si>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</si>
  <si>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</si>
  <si>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</si>
  <si>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</si>
  <si>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</si>
  <si>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</si>
  <si>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</si>
  <si>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</si>
  <si>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</si>
  <si>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</si>
  <si>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</si>
  <si>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</si>
  <si>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</si>
  <si>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</si>
  <si>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</si>
  <si>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</si>
  <si>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</si>
  <si>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</si>
  <si>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</si>
  <si>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</si>
  <si>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</si>
  <si>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</si>
  <si>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</si>
  <si>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</si>
  <si>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</si>
  <si>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</si>
  <si>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</si>
  <si>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</si>
  <si>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</si>
  <si>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</si>
  <si>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</si>
  <si>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</si>
  <si>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</si>
  <si>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</si>
  <si>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</si>
  <si>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</si>
  <si>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</si>
  <si>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</si>
  <si>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</si>
  <si>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</si>
  <si>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</si>
  <si>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</si>
  <si>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</si>
  <si>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</si>
  <si>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</si>
  <si>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</si>
  <si>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</si>
  <si>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</si>
  <si>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</si>
  <si>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</si>
  <si>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</si>
  <si>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</si>
  <si>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</si>
  <si>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</si>
  <si>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</si>
  <si>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</si>
  <si>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</si>
  <si>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</si>
  <si>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</si>
  <si>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</si>
  <si>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</si>
  <si>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</si>
  <si>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</si>
  <si>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</si>
  <si>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</si>
  <si>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</si>
  <si>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</si>
  <si>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</si>
  <si>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</si>
  <si>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</si>
  <si>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</si>
  <si>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</si>
  <si>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</si>
  <si>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</si>
  <si>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</si>
  <si>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</si>
  <si>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</si>
  <si>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</si>
  <si>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</si>
  <si>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</si>
  <si>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</si>
  <si>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</si>
  <si>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</si>
  <si>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</si>
  <si>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</si>
  <si>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</si>
  <si>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</si>
  <si>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</si>
  <si>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</si>
  <si>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</si>
  <si>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</si>
  <si>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</si>
  <si>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</si>
  <si>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</si>
  <si>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</si>
  <si>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</si>
  <si>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</si>
  <si>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</si>
  <si>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</si>
  <si>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</si>
  <si>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</si>
  <si>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</si>
  <si>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</si>
  <si>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</si>
  <si>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</si>
  <si>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</si>
  <si>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</si>
  <si>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</si>
  <si>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</si>
  <si>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</si>
  <si>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</si>
  <si>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</si>
  <si>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</si>
  <si>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</si>
  <si>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</si>
  <si>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</si>
  <si>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</si>
  <si>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</si>
  <si>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</si>
  <si>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</si>
  <si>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</si>
  <si>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</si>
  <si>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</si>
  <si>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</si>
  <si>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</si>
  <si>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</si>
  <si>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</si>
  <si>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</si>
  <si>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</si>
  <si>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</si>
  <si>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</si>
  <si>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</si>
  <si>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</si>
  <si>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</si>
  <si>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</si>
  <si>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</si>
  <si>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</si>
  <si>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</si>
  <si>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</si>
  <si>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</si>
  <si>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</si>
  <si>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</si>
  <si>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</si>
  <si>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</si>
  <si>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</si>
  <si>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</si>
  <si>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</si>
  <si>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</si>
  <si>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</si>
  <si>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</si>
  <si>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</si>
  <si>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</si>
  <si>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</si>
  <si>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</si>
  <si>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</si>
  <si>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</si>
  <si>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</si>
  <si>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</si>
  <si>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</si>
  <si>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</si>
  <si>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</si>
  <si>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</si>
  <si>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</si>
  <si>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</si>
  <si>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</si>
  <si>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</si>
  <si>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</si>
  <si>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</si>
  <si>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</si>
  <si>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</si>
  <si>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</si>
  <si>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</si>
  <si>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</si>
  <si>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</si>
  <si>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</si>
  <si>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</si>
  <si>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</si>
  <si>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</si>
  <si>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</si>
  <si>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</si>
  <si>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</si>
  <si>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</si>
  <si>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</si>
  <si>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</si>
  <si>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</si>
  <si>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</si>
  <si>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</si>
  <si>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</si>
  <si>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</si>
  <si>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</si>
  <si>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</si>
  <si>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</si>
  <si>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</si>
  <si>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</si>
  <si>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</si>
  <si>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</si>
  <si>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</si>
  <si>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</si>
  <si>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</si>
  <si>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</si>
  <si>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</si>
  <si>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</si>
  <si>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</si>
  <si>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</si>
  <si>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</si>
  <si>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</si>
  <si>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</si>
  <si>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</si>
  <si>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</si>
  <si>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</si>
  <si>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</si>
  <si>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</si>
  <si>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</si>
  <si>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</si>
  <si>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</si>
  <si>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</si>
  <si>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</si>
  <si>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</si>
  <si>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</si>
  <si>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</si>
  <si>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</si>
  <si>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</si>
  <si>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</si>
  <si>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</si>
  <si>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</si>
  <si>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</si>
  <si>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</si>
  <si>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</si>
  <si>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</si>
  <si>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</si>
  <si>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</si>
  <si>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</si>
  <si>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</si>
  <si>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</si>
  <si>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</si>
  <si>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</si>
  <si>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</si>
  <si>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</si>
  <si>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</si>
  <si>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</si>
  <si>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</si>
  <si>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</si>
  <si>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</si>
  <si>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</si>
  <si>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</si>
  <si>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</si>
  <si>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</si>
  <si>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</si>
  <si>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</si>
  <si>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</si>
  <si>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</si>
  <si>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</si>
  <si>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</si>
  <si>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</si>
  <si>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</si>
  <si>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</si>
  <si>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</si>
  <si>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</si>
  <si>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</si>
  <si>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</si>
  <si>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</si>
  <si>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</si>
  <si>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</si>
  <si>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</si>
  <si>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</si>
  <si>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</si>
  <si>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</si>
  <si>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</si>
  <si>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</si>
  <si>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</si>
  <si>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</si>
  <si>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</si>
  <si>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</si>
  <si>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</si>
  <si>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</si>
  <si>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</si>
  <si>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</si>
  <si>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</si>
  <si>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</si>
  <si>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</si>
  <si>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</si>
  <si>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</si>
  <si>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</si>
  <si>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</si>
  <si>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</si>
  <si>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</si>
  <si>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</si>
  <si>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</si>
  <si>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</si>
  <si>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</si>
  <si>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</si>
  <si>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</si>
  <si>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</si>
  <si>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</si>
  <si>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</si>
  <si>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</si>
  <si>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</si>
  <si>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</si>
  <si>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</si>
  <si>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</si>
  <si>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</si>
  <si>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</si>
  <si>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</si>
  <si>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</si>
  <si>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</si>
  <si>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</si>
  <si>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</si>
  <si>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</si>
  <si>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</si>
  <si>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</si>
  <si>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</si>
  <si>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</si>
  <si>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</si>
  <si>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</si>
  <si>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</si>
  <si>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</si>
  <si>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</si>
  <si>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</si>
  <si>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</si>
  <si>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</si>
  <si>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</si>
  <si>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</si>
  <si>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</si>
  <si>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</si>
  <si>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</si>
  <si>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</si>
  <si>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</si>
  <si>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</si>
  <si>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</si>
  <si>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</si>
  <si>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</si>
  <si>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</si>
  <si>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</si>
  <si>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</si>
  <si>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</si>
  <si>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</si>
  <si>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</si>
  <si>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</si>
  <si>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</si>
  <si>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</si>
  <si>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</si>
  <si>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</si>
  <si>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</si>
  <si>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</si>
  <si>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</si>
  <si>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</si>
  <si>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</si>
  <si>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</si>
  <si>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</si>
  <si>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</si>
  <si>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</si>
  <si>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</si>
  <si>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</si>
  <si>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</si>
  <si>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</si>
  <si>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</si>
  <si>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</si>
  <si>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</si>
  <si>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</si>
  <si>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</si>
  <si>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</si>
  <si>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</si>
  <si>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</si>
  <si>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</si>
  <si>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</si>
  <si>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</si>
  <si>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</si>
  <si>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</si>
  <si>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</si>
  <si>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</si>
  <si>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</si>
  <si>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</si>
  <si>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</si>
  <si>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</si>
  <si>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</si>
  <si>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</si>
  <si>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</si>
  <si>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</si>
  <si>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</si>
  <si>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</si>
  <si>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</si>
  <si>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</si>
  <si>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</si>
  <si>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</si>
  <si>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</si>
  <si>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</si>
  <si>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</si>
  <si>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</si>
  <si>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</si>
  <si>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</si>
  <si>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</si>
  <si>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</si>
  <si>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</si>
  <si>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</si>
  <si>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</si>
  <si>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</si>
  <si>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</si>
  <si>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</si>
  <si>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</si>
  <si>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</si>
  <si>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</si>
  <si>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</si>
  <si>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</si>
  <si>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</si>
  <si>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</si>
  <si>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</si>
  <si>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</si>
  <si>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</si>
  <si>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</si>
  <si>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</si>
  <si>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</si>
  <si>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</si>
  <si>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</si>
  <si>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</si>
  <si>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</si>
  <si>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</si>
  <si>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</si>
  <si>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</si>
  <si>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</si>
  <si>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</si>
  <si>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</si>
  <si>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</si>
  <si>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</si>
  <si>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</si>
  <si>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</si>
  <si>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</si>
  <si>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</si>
  <si>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</si>
  <si>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</si>
  <si>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</si>
  <si>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</si>
  <si>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</si>
  <si>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</si>
  <si>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</si>
  <si>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</si>
  <si>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</si>
  <si>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</si>
  <si>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</si>
  <si>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</si>
  <si>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</si>
  <si>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</si>
  <si>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</si>
  <si>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</si>
  <si>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</si>
  <si>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</si>
  <si>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</si>
  <si>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</si>
  <si>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</si>
  <si>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</si>
  <si>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</si>
  <si>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</si>
  <si>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</si>
  <si>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</si>
  <si>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</si>
  <si>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</si>
  <si>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</si>
  <si>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</si>
  <si>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</si>
  <si>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</si>
  <si>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</si>
  <si>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</si>
  <si>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</si>
  <si>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</si>
  <si>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</si>
  <si>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</si>
  <si>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</si>
  <si>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</si>
  <si>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</si>
  <si>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</si>
  <si>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</si>
  <si>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</si>
  <si>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</si>
  <si>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</si>
  <si>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</si>
  <si>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</si>
  <si>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</si>
  <si>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</si>
  <si>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</si>
  <si>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</si>
  <si>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</si>
  <si>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</si>
  <si>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</si>
  <si>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</si>
  <si>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</si>
  <si>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</si>
  <si>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</si>
  <si>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</si>
  <si>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</si>
  <si>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</si>
  <si>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</si>
  <si>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</si>
  <si>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</si>
  <si>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</si>
  <si>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</si>
  <si>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</si>
  <si>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</si>
  <si>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</si>
  <si>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</si>
  <si>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</si>
  <si>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</si>
  <si>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</si>
  <si>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</si>
  <si>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</si>
  <si>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</si>
  <si>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</si>
  <si>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</si>
  <si>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</si>
  <si>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</si>
  <si>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</si>
  <si>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</si>
  <si>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</si>
  <si>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</si>
  <si>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</si>
  <si>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</si>
  <si>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</si>
  <si>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</si>
  <si>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</si>
  <si>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</si>
  <si>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</si>
  <si>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</si>
  <si>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</si>
  <si>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</si>
  <si>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</si>
  <si>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</si>
  <si>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</si>
  <si>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</si>
  <si>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</si>
  <si>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</si>
  <si>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</si>
  <si>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</si>
  <si>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</si>
  <si>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</si>
  <si>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</si>
  <si>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</si>
  <si>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</si>
  <si>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</si>
  <si>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</si>
  <si>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</si>
  <si>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</si>
  <si>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</si>
  <si>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</si>
  <si>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</si>
  <si>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</si>
  <si>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</si>
  <si>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</si>
  <si>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</si>
  <si>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</si>
  <si>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</si>
  <si>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</si>
  <si>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</si>
  <si>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</si>
  <si>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</si>
  <si>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</si>
  <si>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</si>
  <si>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</si>
  <si>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</si>
  <si>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</si>
  <si>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</si>
  <si>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</si>
  <si>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</si>
  <si>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</si>
  <si>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</si>
  <si>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</si>
  <si>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</si>
  <si>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</si>
  <si>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</si>
  <si>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</si>
  <si>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</si>
  <si>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</si>
  <si>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</si>
  <si>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</si>
  <si>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</si>
  <si>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</si>
  <si>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</si>
  <si>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</si>
  <si>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</si>
  <si>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</si>
  <si>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</si>
  <si>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</si>
  <si>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</si>
  <si>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</si>
  <si>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</si>
  <si>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</si>
  <si>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</si>
  <si>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</si>
  <si>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</si>
  <si>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</si>
  <si>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</si>
  <si>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</si>
  <si>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</si>
  <si>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</si>
  <si>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</si>
  <si>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</si>
  <si>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</si>
  <si>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</si>
  <si>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</si>
  <si>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</si>
  <si>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</si>
  <si>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</si>
  <si>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</si>
  <si>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</si>
  <si>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</si>
  <si>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</si>
  <si>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</si>
  <si>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</si>
  <si>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</si>
  <si>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</si>
  <si>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</si>
  <si>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</si>
  <si>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</si>
  <si>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</si>
  <si>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</si>
  <si>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</si>
  <si>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</si>
  <si>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</si>
  <si>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</si>
  <si>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</si>
  <si>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</si>
  <si>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</si>
  <si>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</si>
  <si>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</si>
  <si>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</si>
  <si>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</si>
  <si>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</si>
  <si>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</si>
  <si>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</si>
  <si>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</si>
  <si>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</si>
  <si>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</si>
  <si>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</si>
  <si>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</si>
  <si>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</si>
  <si>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</si>
  <si>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</si>
  <si>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</si>
  <si>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</si>
  <si>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</si>
  <si>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</si>
  <si>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</si>
  <si>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</si>
  <si>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</si>
  <si>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</si>
  <si>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</si>
  <si>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</si>
  <si>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</si>
  <si>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</si>
  <si>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</si>
  <si>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</si>
  <si>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</si>
  <si>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</si>
  <si>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</si>
  <si>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</si>
  <si>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</si>
  <si>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</si>
  <si>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</si>
  <si>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</si>
  <si>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</si>
  <si>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</si>
  <si>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</si>
  <si>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</si>
  <si>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</si>
  <si>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</si>
  <si>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</si>
  <si>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</si>
  <si>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</si>
  <si>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</si>
  <si>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</si>
  <si>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</si>
  <si>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</si>
  <si>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</si>
  <si>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</si>
  <si>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</si>
  <si>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</si>
  <si>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</si>
  <si>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</si>
  <si>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</si>
  <si>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</si>
  <si>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</si>
  <si>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</si>
  <si>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</si>
  <si>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</si>
  <si>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</si>
  <si>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</si>
  <si>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</si>
  <si>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</si>
  <si>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</si>
  <si>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</si>
  <si>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</si>
  <si>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</si>
  <si>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</si>
  <si>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</si>
  <si>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</si>
  <si>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</si>
  <si>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</si>
  <si>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</si>
  <si>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</si>
  <si>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</si>
  <si>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</si>
  <si>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</si>
  <si>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</si>
  <si>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</si>
  <si>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</si>
  <si>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</si>
  <si>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</si>
  <si>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</si>
  <si>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</si>
  <si>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</si>
  <si>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</si>
  <si>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</si>
  <si>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</si>
  <si>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</si>
  <si>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</si>
  <si>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</si>
  <si>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</si>
  <si>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</si>
  <si>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</si>
  <si>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</si>
  <si>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</si>
  <si>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</si>
  <si>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</si>
  <si>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</si>
  <si>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</si>
  <si>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</si>
  <si>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</si>
  <si>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</si>
  <si>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</si>
  <si>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</si>
  <si>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</si>
  <si>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</si>
  <si>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</si>
  <si>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</si>
  <si>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</si>
  <si>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</si>
  <si>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</si>
  <si>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</si>
  <si>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</si>
  <si>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</si>
  <si>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</si>
  <si>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</si>
  <si>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</si>
  <si>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</si>
  <si>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</si>
  <si>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</si>
  <si>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</si>
  <si>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</si>
  <si>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</si>
  <si>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</si>
  <si>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</si>
  <si>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</si>
  <si>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</si>
  <si>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</si>
  <si>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</si>
  <si>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</si>
  <si>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</si>
  <si>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</si>
  <si>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</si>
  <si>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</si>
  <si>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</si>
  <si>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</si>
  <si>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</si>
  <si>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</si>
  <si>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</si>
  <si>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</si>
  <si>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</si>
  <si>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</si>
  <si>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</si>
  <si>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</si>
  <si>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</si>
  <si>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</si>
  <si>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</si>
  <si>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</si>
  <si>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</si>
  <si>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</si>
  <si>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</si>
  <si>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</si>
  <si>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</si>
  <si>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</si>
  <si>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</si>
  <si>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</si>
  <si>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</si>
  <si>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</si>
  <si>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</si>
  <si>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</si>
  <si>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</si>
  <si>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</si>
  <si>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</si>
  <si>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</si>
  <si>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</si>
  <si>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</si>
  <si>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</si>
  <si>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</si>
  <si>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</si>
  <si>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</si>
  <si>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</si>
  <si>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</si>
  <si>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</si>
  <si>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</si>
  <si>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</si>
  <si>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</si>
  <si>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</si>
  <si>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</si>
  <si>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</si>
  <si>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</si>
  <si>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</si>
  <si>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</si>
  <si>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</si>
  <si>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</si>
  <si>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</si>
  <si>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</si>
  <si>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</si>
  <si>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</si>
  <si>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</si>
  <si>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</si>
  <si>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</si>
  <si>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</si>
  <si>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</si>
  <si>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</si>
  <si>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</si>
  <si>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</si>
  <si>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</si>
  <si>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</si>
  <si>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</si>
  <si>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</si>
  <si>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</si>
  <si>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</si>
  <si>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</si>
  <si>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</si>
  <si>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</si>
  <si>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</si>
  <si>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</si>
  <si>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</si>
  <si>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</si>
  <si>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</si>
  <si>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</si>
  <si>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</si>
  <si>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</si>
  <si>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</si>
  <si>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</si>
  <si>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</si>
  <si>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</si>
  <si>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</si>
  <si>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</si>
  <si>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</si>
  <si>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</si>
  <si>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</si>
  <si>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</si>
  <si>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</si>
  <si>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</si>
  <si>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</si>
  <si>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</si>
  <si>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</si>
  <si>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</si>
  <si>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</si>
  <si>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</si>
  <si>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</si>
  <si>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</si>
  <si>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</si>
  <si>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</si>
  <si>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</si>
  <si>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</si>
  <si>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</si>
  <si>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</si>
  <si>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</si>
  <si>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</si>
  <si>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</si>
  <si>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</si>
  <si>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</si>
  <si>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</si>
  <si>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</si>
  <si>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</si>
  <si>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</si>
  <si>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</si>
  <si>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</si>
  <si>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</si>
  <si>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</si>
  <si>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</si>
  <si>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</si>
  <si>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</si>
  <si>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</si>
  <si>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</si>
  <si>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</si>
  <si>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</si>
  <si>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</si>
  <si>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</si>
  <si>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</si>
  <si>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</si>
  <si>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</si>
  <si>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</si>
  <si>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</si>
  <si>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</si>
  <si>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</si>
  <si>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</si>
  <si>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</si>
  <si>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</si>
  <si>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</si>
  <si>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</si>
  <si>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</si>
  <si>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</si>
  <si>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</si>
  <si>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</si>
  <si>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</si>
  <si>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</si>
  <si>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</si>
  <si>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</si>
  <si>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</si>
  <si>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</si>
  <si>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</si>
  <si>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</si>
  <si>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</si>
  <si>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</si>
  <si>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</si>
  <si>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</si>
  <si>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</si>
  <si>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</si>
  <si>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</si>
  <si>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</si>
  <si>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</si>
  <si>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</si>
  <si>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</si>
  <si>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</si>
  <si>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</si>
  <si>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</si>
  <si>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</si>
  <si>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</si>
  <si>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</si>
  <si>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</si>
  <si>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</si>
  <si>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</si>
  <si>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</si>
  <si>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</si>
  <si>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</si>
  <si>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</si>
  <si>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</si>
  <si>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</si>
  <si>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</si>
  <si>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</si>
  <si>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</si>
  <si>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</si>
  <si>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</si>
  <si>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</si>
  <si>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</si>
  <si>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</si>
  <si>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</si>
  <si>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</si>
  <si>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</si>
  <si>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</si>
  <si>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</si>
  <si>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</si>
  <si>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</si>
  <si>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</si>
  <si>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</si>
  <si>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</si>
  <si>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</si>
  <si>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</si>
  <si>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</si>
  <si>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</si>
  <si>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</si>
  <si>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</si>
  <si>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</si>
  <si>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</si>
  <si>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</si>
  <si>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</si>
  <si>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</si>
  <si>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</si>
  <si>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</si>
  <si>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</si>
  <si>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</si>
  <si>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</si>
  <si>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</si>
  <si>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</si>
  <si>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</si>
  <si>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</si>
  <si>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</si>
  <si>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</si>
  <si>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</si>
  <si>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</si>
  <si>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</si>
  <si>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</si>
  <si>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</si>
  <si>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</si>
  <si>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</si>
  <si>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</si>
  <si>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</si>
  <si>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</si>
  <si>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</si>
  <si>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</si>
  <si>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</si>
  <si>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</si>
  <si>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</si>
  <si>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</si>
  <si>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</si>
  <si>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</si>
  <si>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</si>
  <si>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</si>
  <si>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</si>
  <si>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</si>
  <si>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</si>
  <si>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</si>
  <si>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</si>
  <si>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</si>
  <si>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</si>
  <si>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</si>
  <si>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</si>
  <si>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</si>
  <si>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</si>
  <si>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</si>
  <si>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</si>
  <si>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</si>
  <si>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</si>
  <si>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</si>
  <si>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</si>
  <si>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</si>
  <si>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</si>
  <si>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</si>
  <si>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</si>
  <si>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</si>
  <si>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</si>
  <si>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</si>
  <si>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</si>
  <si>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</si>
  <si>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</si>
  <si>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</si>
  <si>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</si>
  <si>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</si>
  <si>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</si>
  <si>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</si>
  <si>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</si>
  <si>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</si>
  <si>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</si>
  <si>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</si>
  <si>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</si>
  <si>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</si>
  <si>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</si>
  <si>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</si>
  <si>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</si>
  <si>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</si>
  <si>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</si>
  <si>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</si>
  <si>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</si>
  <si>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</si>
  <si>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</si>
  <si>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</si>
  <si>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</si>
  <si>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</si>
  <si>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</si>
  <si>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</si>
  <si>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</si>
  <si>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</si>
  <si>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</si>
  <si>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</si>
  <si>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</si>
  <si>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</si>
  <si>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</si>
  <si>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</si>
  <si>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</si>
  <si>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</si>
  <si>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</si>
  <si>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</si>
  <si>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</si>
  <si>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</si>
  <si>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</si>
  <si>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</si>
  <si>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</si>
  <si>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</si>
  <si>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</si>
  <si>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</si>
  <si>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</si>
  <si>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</si>
  <si>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</si>
  <si>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</si>
  <si>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</si>
  <si>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</si>
  <si>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</si>
  <si>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</si>
  <si>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</si>
  <si>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</si>
  <si>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</si>
  <si>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</si>
  <si>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</si>
  <si>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</si>
  <si>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</si>
  <si>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</si>
  <si>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</si>
  <si>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</si>
  <si>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</si>
  <si>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</si>
  <si>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</si>
  <si>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</si>
  <si>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</si>
  <si>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</si>
  <si>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</si>
  <si>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</si>
  <si>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</si>
  <si>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</si>
  <si>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</si>
  <si>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</si>
  <si>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</si>
  <si>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</si>
  <si>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</si>
  <si>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</si>
  <si>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</si>
  <si>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</si>
  <si>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</si>
  <si>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</si>
  <si>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</si>
  <si>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</si>
  <si>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</si>
  <si>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</si>
  <si>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</si>
  <si>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</si>
  <si>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</si>
  <si>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</si>
  <si>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</si>
  <si>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</si>
  <si>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</si>
  <si>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</si>
  <si>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</si>
  <si>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</si>
  <si>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</si>
  <si>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</si>
  <si>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</si>
  <si>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</si>
  <si>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</si>
  <si>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</si>
  <si>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</si>
  <si>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</si>
  <si>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</si>
  <si>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</si>
  <si>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</si>
  <si>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</si>
  <si>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</si>
  <si>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</si>
  <si>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</si>
  <si>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</si>
  <si>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</si>
  <si>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</si>
  <si>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</si>
  <si>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</si>
  <si>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</si>
  <si>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</si>
  <si>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</si>
  <si>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</si>
  <si>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</si>
  <si>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</si>
  <si>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</si>
  <si>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</si>
  <si>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</si>
  <si>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</si>
  <si>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</si>
  <si>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</si>
  <si>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</si>
  <si>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</si>
  <si>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</si>
  <si>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</si>
  <si>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</si>
  <si>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</si>
  <si>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</si>
  <si>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</si>
  <si>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</si>
  <si>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</si>
  <si>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</si>
  <si>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</si>
  <si>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</si>
  <si>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</si>
  <si>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</si>
  <si>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</si>
  <si>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</si>
  <si>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</si>
  <si>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</si>
  <si>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</si>
  <si>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</si>
  <si>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</si>
  <si>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</si>
  <si>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</si>
  <si>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</si>
  <si>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</si>
  <si>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</si>
  <si>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</si>
  <si>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</si>
  <si>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</si>
  <si>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</si>
  <si>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</si>
  <si>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</si>
  <si>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</si>
  <si>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</si>
  <si>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</si>
  <si>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</si>
  <si>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</si>
  <si>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</si>
  <si>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</si>
  <si>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</si>
  <si>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</si>
  <si>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</si>
  <si>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</si>
  <si>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</si>
  <si>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</si>
  <si>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</si>
  <si>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</si>
  <si>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</si>
  <si>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</si>
  <si>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</si>
  <si>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</si>
  <si>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</si>
  <si>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</si>
  <si>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</si>
  <si>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</si>
  <si>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</si>
  <si>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</si>
  <si>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</si>
  <si>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</si>
  <si>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</si>
  <si>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</si>
  <si>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</si>
  <si>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</si>
  <si>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</si>
  <si>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</si>
  <si>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</si>
  <si>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</si>
  <si>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</si>
  <si>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</si>
  <si>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</si>
  <si>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</si>
  <si>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</si>
  <si>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</si>
  <si>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</si>
  <si>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</si>
  <si>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</si>
  <si>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</si>
  <si>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</si>
  <si>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</si>
  <si>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</si>
  <si>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</si>
  <si>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</si>
  <si>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</si>
  <si>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</si>
  <si>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</si>
  <si>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</si>
  <si>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</si>
  <si>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</si>
  <si>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</si>
  <si>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</si>
  <si>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</si>
  <si>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</si>
  <si>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</si>
  <si>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</si>
  <si>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</si>
  <si>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</si>
  <si>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</si>
  <si>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</si>
  <si>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</si>
  <si>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</si>
  <si>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</si>
  <si>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</si>
  <si>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</si>
  <si>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</si>
  <si>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</si>
  <si>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</si>
  <si>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</si>
  <si>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</si>
  <si>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</si>
  <si>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</si>
  <si>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</si>
  <si>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</si>
  <si>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</si>
  <si>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</si>
  <si>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</si>
  <si>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</si>
  <si>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</si>
  <si>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</si>
  <si>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</si>
  <si>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</si>
  <si>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</si>
  <si>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</si>
  <si>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</si>
  <si>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</si>
  <si>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</si>
  <si>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</si>
  <si>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</si>
  <si>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</si>
  <si>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</si>
  <si>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</si>
  <si>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</si>
  <si>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</si>
  <si>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</si>
  <si>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</si>
  <si>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</si>
  <si>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</si>
  <si>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</si>
  <si>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</si>
  <si>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</si>
  <si>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</si>
  <si>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</si>
  <si>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</si>
  <si>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</si>
  <si>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</si>
  <si>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</si>
  <si>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</si>
  <si>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</si>
  <si>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</si>
  <si>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</si>
  <si>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</si>
  <si>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</si>
  <si>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</si>
  <si>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</si>
  <si>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</si>
  <si>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</si>
  <si>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</si>
  <si>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</si>
  <si>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</si>
  <si>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</si>
  <si>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</si>
  <si>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</si>
  <si>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</si>
  <si>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</si>
  <si>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</si>
  <si>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</si>
  <si>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</si>
  <si>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</si>
  <si>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</si>
  <si>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</si>
  <si>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</si>
  <si>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</si>
  <si>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</si>
  <si>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</si>
  <si>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</si>
  <si>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</si>
  <si>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</si>
  <si>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</si>
  <si>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</si>
  <si>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</si>
  <si>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</si>
  <si>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</si>
  <si>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</si>
  <si>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</si>
  <si>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</si>
  <si>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</si>
  <si>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</si>
  <si>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</si>
  <si>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</si>
  <si>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</si>
  <si>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</si>
  <si>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</si>
  <si>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</si>
  <si>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</si>
  <si>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</si>
  <si>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</si>
  <si>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</si>
  <si>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</si>
  <si>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</si>
  <si>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</si>
  <si>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</si>
  <si>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</si>
  <si>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</si>
  <si>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</si>
  <si>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</si>
  <si>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</si>
  <si>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</si>
  <si>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</si>
  <si>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</si>
  <si>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</si>
  <si>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</si>
  <si>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</si>
  <si>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</si>
  <si>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</si>
  <si>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</si>
  <si>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</si>
  <si>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</si>
  <si>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</si>
  <si>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</si>
  <si>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</si>
  <si>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</si>
  <si>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</si>
  <si>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</si>
  <si>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</si>
  <si>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</si>
  <si>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</si>
  <si>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</si>
  <si>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</si>
  <si>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</si>
  <si>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</si>
  <si>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</si>
  <si>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</si>
  <si>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</si>
  <si>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</si>
  <si>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</si>
  <si>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</si>
  <si>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</si>
  <si>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</si>
  <si>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</si>
  <si>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</si>
  <si>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</si>
  <si>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</si>
  <si>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</si>
  <si>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</si>
  <si>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</si>
  <si>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</si>
  <si>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</si>
  <si>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</si>
  <si>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</si>
  <si>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</si>
  <si>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</si>
  <si>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</si>
  <si>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</si>
  <si>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</si>
  <si>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</si>
  <si>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</si>
  <si>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</si>
  <si>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</si>
  <si>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</si>
  <si>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</si>
  <si>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</si>
  <si>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</si>
  <si>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</si>
  <si>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</si>
  <si>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</si>
  <si>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</si>
  <si>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</si>
  <si>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</si>
  <si>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</si>
  <si>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</si>
  <si>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</si>
  <si>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</si>
  <si>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</si>
  <si>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</si>
  <si>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</si>
  <si>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</si>
  <si>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</si>
  <si>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</si>
  <si>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</si>
  <si>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</si>
  <si>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</si>
  <si>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</si>
  <si>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</si>
  <si>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</si>
  <si>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</si>
  <si>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</si>
  <si>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</si>
  <si>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</si>
  <si>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</si>
  <si>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</si>
  <si>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</si>
  <si>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</si>
  <si>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</si>
  <si>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</si>
  <si>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</si>
  <si>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</si>
  <si>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</si>
  <si>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</si>
  <si>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</si>
  <si>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</si>
  <si>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</si>
  <si>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</si>
  <si>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</si>
  <si>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</si>
  <si>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</si>
  <si>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</si>
  <si>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</si>
  <si>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</si>
  <si>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</si>
  <si>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</si>
  <si>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</si>
  <si>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</si>
  <si>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</si>
  <si>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</si>
  <si>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</si>
  <si>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</si>
  <si>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</si>
  <si>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</si>
  <si>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</si>
  <si>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</si>
  <si>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</si>
  <si>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</si>
  <si>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</si>
  <si>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</si>
  <si>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</si>
  <si>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</si>
  <si>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</si>
  <si>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</si>
  <si>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</si>
  <si>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</si>
  <si>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</si>
  <si>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</si>
  <si>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</si>
  <si>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</si>
  <si>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</si>
  <si>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</si>
  <si>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</si>
  <si>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</si>
  <si>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</si>
  <si>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</si>
  <si>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</si>
  <si>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</si>
  <si>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</si>
  <si>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</si>
  <si>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</si>
  <si>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</si>
  <si>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</si>
  <si>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</si>
  <si>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</si>
  <si>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</si>
  <si>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</si>
  <si>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</si>
  <si>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</si>
  <si>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</si>
  <si>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</si>
  <si>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</si>
  <si>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</si>
  <si>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</si>
  <si>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</si>
  <si>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</si>
  <si>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</si>
  <si>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</si>
  <si>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</si>
  <si>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</si>
  <si>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</si>
  <si>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</si>
  <si>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</si>
  <si>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</si>
  <si>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</si>
  <si>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</si>
  <si>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</si>
  <si>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</si>
  <si>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</si>
  <si>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</si>
  <si>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</si>
  <si>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</si>
  <si>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</si>
  <si>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</si>
  <si>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</si>
  <si>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</si>
  <si>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</si>
  <si>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</si>
  <si>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</si>
  <si>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</si>
  <si>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</si>
  <si>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</si>
  <si>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</si>
  <si>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</si>
  <si>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</si>
  <si>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</si>
  <si>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</si>
  <si>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</si>
  <si>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</si>
  <si>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</si>
  <si>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</si>
  <si>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</si>
  <si>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</si>
  <si>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</si>
  <si>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</si>
  <si>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</si>
  <si>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</si>
  <si>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</si>
  <si>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</si>
  <si>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</si>
  <si>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</si>
  <si>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</si>
  <si>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</si>
  <si>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</si>
  <si>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</si>
  <si>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</si>
  <si>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</si>
  <si>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</si>
  <si>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</si>
  <si>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</si>
  <si>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</si>
  <si>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</si>
  <si>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</si>
  <si>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</si>
  <si>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</si>
  <si>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</si>
  <si>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</si>
  <si>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</si>
  <si>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</si>
  <si>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</si>
  <si>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</si>
  <si>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</si>
  <si>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</si>
  <si>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</si>
  <si>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</si>
  <si>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</si>
  <si>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</si>
  <si>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</si>
  <si>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</si>
  <si>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</si>
  <si>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</si>
  <si>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</si>
  <si>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</si>
  <si>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</si>
  <si>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</si>
  <si>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</si>
  <si>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</si>
  <si>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</si>
  <si>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</si>
  <si>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</si>
  <si>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</si>
  <si>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</si>
  <si>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</si>
  <si>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</si>
  <si>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</si>
  <si>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</si>
  <si>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</si>
  <si>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</si>
  <si>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</si>
  <si>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</si>
  <si>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</si>
  <si>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</si>
  <si>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</si>
  <si>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</si>
  <si>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</si>
  <si>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</si>
  <si>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</si>
  <si>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</si>
  <si>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</si>
  <si>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</si>
  <si>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</si>
  <si>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</si>
  <si>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</si>
  <si>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</si>
  <si>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</si>
  <si>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</si>
  <si>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</si>
  <si>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</si>
  <si>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</si>
  <si>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</si>
  <si>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</si>
  <si>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</si>
  <si>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</si>
  <si>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</si>
  <si>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</si>
  <si>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</si>
  <si>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</si>
  <si>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</si>
  <si>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</si>
  <si>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</si>
  <si>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</si>
  <si>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</si>
  <si>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</si>
  <si>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</si>
  <si>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</si>
  <si>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</si>
  <si>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</si>
  <si>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</si>
  <si>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</si>
  <si>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</si>
  <si>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</si>
  <si>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</si>
  <si>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</si>
  <si>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</si>
  <si>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</si>
  <si>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</si>
  <si>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</si>
  <si>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</si>
  <si>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</si>
  <si>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</si>
  <si>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</si>
  <si>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</si>
  <si>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</si>
  <si>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</si>
  <si>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</si>
  <si>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</si>
  <si>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</si>
  <si>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</si>
  <si>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</si>
  <si>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</si>
  <si>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</si>
  <si>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</si>
  <si>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</si>
  <si>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</si>
  <si>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</si>
  <si>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</si>
  <si>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</si>
  <si>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</si>
  <si>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</si>
  <si>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</si>
  <si>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</si>
  <si>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</si>
  <si>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</si>
  <si>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</si>
  <si>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</si>
  <si>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</si>
  <si>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</si>
  <si>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</si>
  <si>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</si>
  <si>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</si>
  <si>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</si>
  <si>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</si>
  <si>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</si>
  <si>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</si>
  <si>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</si>
  <si>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</si>
  <si>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</si>
  <si>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</si>
  <si>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</si>
  <si>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</si>
  <si>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</si>
  <si>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</si>
  <si>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</si>
  <si>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</si>
  <si>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</si>
  <si>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</si>
  <si>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</si>
  <si>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</si>
  <si>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</si>
  <si>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</si>
  <si>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</si>
  <si>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</si>
  <si>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</si>
  <si>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</si>
  <si>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</si>
  <si>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</si>
  <si>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</si>
  <si>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</si>
  <si>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</si>
  <si>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</si>
  <si>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</si>
  <si>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</si>
  <si>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</si>
  <si>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</si>
  <si>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</si>
  <si>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</si>
  <si>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</si>
  <si>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</si>
  <si>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</si>
  <si>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</si>
  <si>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</si>
  <si>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</si>
  <si>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</si>
  <si>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</si>
  <si>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</si>
  <si>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</si>
  <si>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</si>
  <si>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</si>
  <si>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</si>
  <si>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</si>
  <si>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</si>
  <si>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</si>
  <si>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</si>
  <si>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</si>
  <si>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</si>
  <si>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</si>
  <si>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</si>
  <si>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</si>
  <si>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</si>
  <si>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</si>
  <si>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</si>
  <si>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</si>
  <si>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</si>
  <si>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</si>
  <si>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</si>
  <si>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</si>
  <si>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</si>
  <si>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</si>
  <si>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</si>
  <si>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</si>
  <si>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</si>
  <si>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</si>
  <si>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</si>
  <si>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</si>
  <si>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</si>
  <si>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</si>
  <si>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</si>
  <si>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</si>
  <si>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</si>
  <si>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</si>
  <si>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</si>
  <si>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</si>
  <si>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</si>
  <si>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</si>
  <si>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</si>
  <si>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</si>
  <si>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</si>
  <si>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</si>
  <si>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</si>
  <si>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</si>
  <si>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</si>
  <si>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</si>
  <si>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</si>
  <si>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</si>
  <si>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</si>
  <si>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</si>
  <si>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</si>
  <si>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</si>
  <si>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</si>
  <si>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</si>
  <si>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</si>
  <si>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</si>
  <si>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</si>
  <si>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</si>
  <si>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</si>
  <si>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</si>
  <si>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</si>
  <si>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</si>
  <si>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</si>
  <si>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</si>
  <si>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</si>
  <si>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</si>
  <si>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</si>
  <si>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</si>
  <si>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</si>
  <si>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</si>
  <si>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</si>
  <si>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</si>
  <si>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</si>
  <si>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</si>
  <si>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</si>
  <si>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</si>
  <si>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</si>
  <si>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</si>
  <si>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</si>
  <si>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</si>
  <si>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</si>
  <si>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</si>
  <si>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</si>
  <si>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</si>
  <si>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</si>
  <si>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</si>
  <si>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</si>
  <si>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</si>
  <si>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</si>
  <si>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</si>
  <si>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</si>
  <si>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</si>
  <si>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</si>
  <si>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</si>
  <si>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</si>
  <si>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</si>
  <si>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</si>
  <si>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</si>
  <si>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</si>
  <si>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</si>
  <si>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</si>
  <si>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</si>
  <si>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</si>
  <si>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</si>
  <si>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</si>
  <si>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</si>
  <si>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</si>
  <si>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</si>
  <si>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</si>
  <si>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</si>
  <si>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</si>
  <si>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</si>
  <si>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</si>
  <si>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</si>
  <si>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</si>
  <si>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</si>
  <si>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</si>
  <si>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</si>
  <si>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</si>
  <si>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</si>
  <si>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</si>
  <si>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</si>
  <si>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</si>
  <si>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</si>
  <si>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</si>
  <si>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</si>
  <si>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</si>
  <si>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</si>
  <si>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</si>
  <si>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</si>
  <si>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</si>
  <si>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</si>
  <si>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</si>
  <si>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</si>
  <si>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</si>
  <si>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</si>
  <si>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</si>
  <si>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</si>
  <si>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</si>
  <si>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</si>
  <si>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</si>
  <si>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</si>
  <si>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</si>
  <si>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</si>
  <si>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</si>
  <si>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</si>
  <si>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</si>
  <si>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</si>
  <si>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</si>
  <si>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</si>
  <si>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</si>
  <si>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</si>
  <si>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</si>
  <si>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</si>
  <si>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</si>
  <si>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</si>
  <si>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</si>
  <si>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</si>
  <si>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</si>
  <si>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</si>
  <si>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</si>
  <si>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</si>
  <si>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</si>
  <si>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</si>
  <si>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</si>
  <si>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</si>
  <si>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</si>
  <si>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</si>
  <si>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</si>
  <si>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</si>
  <si>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</si>
  <si>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</si>
  <si>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</si>
  <si>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</si>
  <si>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</si>
  <si>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</si>
  <si>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</si>
  <si>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</si>
  <si>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</si>
  <si>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</si>
  <si>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</si>
  <si>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</si>
  <si>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</si>
  <si>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</si>
  <si>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</si>
  <si>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</si>
  <si>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</si>
  <si>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</si>
  <si>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</si>
  <si>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</si>
  <si>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</si>
  <si>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</si>
  <si>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</si>
  <si>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</si>
  <si>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</si>
  <si>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</si>
  <si>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</si>
  <si>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</si>
  <si>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</si>
  <si>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</si>
  <si>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</si>
  <si>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</si>
  <si>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</si>
  <si>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</si>
  <si>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</si>
  <si>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</si>
  <si>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</si>
  <si>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</si>
  <si>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</si>
  <si>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</si>
  <si>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</si>
  <si>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</si>
  <si>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</si>
  <si>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</si>
  <si>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</si>
  <si>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</si>
  <si>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</si>
  <si>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</si>
  <si>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</si>
  <si>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</si>
  <si>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</si>
  <si>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</si>
  <si>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</si>
  <si>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</si>
  <si>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</si>
  <si>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</si>
  <si>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</si>
  <si>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</si>
  <si>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</si>
  <si>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</si>
  <si>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</si>
  <si>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</si>
  <si>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</si>
  <si>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</si>
  <si>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</si>
  <si>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</si>
  <si>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</si>
  <si>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</si>
  <si>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</si>
  <si>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</si>
  <si>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</si>
  <si>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</si>
  <si>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</si>
  <si>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</si>
  <si>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</si>
  <si>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</si>
  <si>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</si>
  <si>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</si>
  <si>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</si>
  <si>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</si>
  <si>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</si>
  <si>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</si>
  <si>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</si>
  <si>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</si>
  <si>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</si>
  <si>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</si>
  <si>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</si>
  <si>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</si>
  <si>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</si>
  <si>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</si>
  <si>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</si>
  <si>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</si>
  <si>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</si>
  <si>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</si>
  <si>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</si>
  <si>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</si>
  <si>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</si>
  <si>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</si>
  <si>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</si>
  <si>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</si>
  <si>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</si>
  <si>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</si>
  <si>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</si>
  <si>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</si>
  <si>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</si>
  <si>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</si>
  <si>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</si>
  <si>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</si>
  <si>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</si>
  <si>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</si>
  <si>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</si>
  <si>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</si>
  <si>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</si>
  <si>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</si>
  <si>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</si>
  <si>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</si>
  <si>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</si>
  <si>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</si>
  <si>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</si>
  <si>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</si>
  <si>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</si>
  <si>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</si>
  <si>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</si>
  <si>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</si>
  <si>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</si>
  <si>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</si>
  <si>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</si>
  <si>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</si>
  <si>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</si>
  <si>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</si>
  <si>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</si>
  <si>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</si>
  <si>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</si>
  <si>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</si>
  <si>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</si>
  <si>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</si>
  <si>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</si>
  <si>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</si>
  <si>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</si>
  <si>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</si>
  <si>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</si>
  <si>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</si>
  <si>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</si>
  <si>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</si>
  <si>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</si>
  <si>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</si>
  <si>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</si>
  <si>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</si>
  <si>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</si>
  <si>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</si>
  <si>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</si>
  <si>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</si>
  <si>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</si>
  <si>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</si>
  <si>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</si>
  <si>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</si>
  <si>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</si>
  <si>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</si>
  <si>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</si>
  <si>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</si>
  <si>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</si>
  <si>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</si>
  <si>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</si>
  <si>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</si>
  <si>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</si>
  <si>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</si>
  <si>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</si>
  <si>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</si>
  <si>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</si>
  <si>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</si>
  <si>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</si>
  <si>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</si>
  <si>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</si>
  <si>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</si>
  <si>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</si>
  <si>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</si>
  <si>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</si>
  <si>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</si>
  <si>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</si>
  <si>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</si>
  <si>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</si>
  <si>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</si>
  <si>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</si>
  <si>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</si>
  <si>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</si>
  <si>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</si>
  <si>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</si>
  <si>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</si>
  <si>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</si>
  <si>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</si>
  <si>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</si>
  <si>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</si>
  <si>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</si>
  <si>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</si>
  <si>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</si>
  <si>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</si>
  <si>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</si>
  <si>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</si>
  <si>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</si>
  <si>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</si>
  <si>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</si>
  <si>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</si>
  <si>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</si>
  <si>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</si>
  <si>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</si>
  <si>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</si>
  <si>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</si>
  <si>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</si>
  <si>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</si>
  <si>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</si>
  <si>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</si>
  <si>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</si>
  <si>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</si>
  <si>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</si>
  <si>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</si>
  <si>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</si>
  <si>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</si>
  <si>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</si>
  <si>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</si>
  <si>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</si>
  <si>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</si>
  <si>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</si>
  <si>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</si>
  <si>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</si>
  <si>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</si>
  <si>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</si>
  <si>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</si>
  <si>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</si>
  <si>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</si>
  <si>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</si>
  <si>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</si>
  <si>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</si>
  <si>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</si>
  <si>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</si>
  <si>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</si>
  <si>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</si>
  <si>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</si>
  <si>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</si>
  <si>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</si>
  <si>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</si>
  <si>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</si>
  <si>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</si>
  <si>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</si>
  <si>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</si>
  <si>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</si>
  <si>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</si>
  <si>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</si>
  <si>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</si>
  <si>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</si>
  <si>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</si>
  <si>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</si>
  <si>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</si>
  <si>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</si>
  <si>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</si>
  <si>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</si>
  <si>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</si>
  <si>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</si>
  <si>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</si>
  <si>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</si>
  <si>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</si>
  <si>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</si>
  <si>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</si>
  <si>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</si>
  <si>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</si>
  <si>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</si>
  <si>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</si>
  <si>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</si>
  <si>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</si>
  <si>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</si>
  <si>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</si>
  <si>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</si>
  <si>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</si>
  <si>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</si>
  <si>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</si>
  <si>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</si>
  <si>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</si>
  <si>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</si>
  <si>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</si>
  <si>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</si>
  <si>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</si>
  <si>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</si>
  <si>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</si>
  <si>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</si>
  <si>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</si>
  <si>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</si>
  <si>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</si>
  <si>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</si>
  <si>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</si>
  <si>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</si>
  <si>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</si>
  <si>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</si>
  <si>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</si>
  <si>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</si>
  <si>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</si>
  <si>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</si>
  <si>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</si>
  <si>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</si>
  <si>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</si>
  <si>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</si>
  <si>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</si>
  <si>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</si>
  <si>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</si>
  <si>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</si>
  <si>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</si>
  <si>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</si>
  <si>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</si>
  <si>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</si>
  <si>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</si>
  <si>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</si>
  <si>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</si>
  <si>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</si>
  <si>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</si>
  <si>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</si>
  <si>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</si>
  <si>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</si>
  <si>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</si>
  <si>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</si>
  <si>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</si>
  <si>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</si>
  <si>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</si>
  <si>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</si>
  <si>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</si>
  <si>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</si>
  <si>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</si>
  <si>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</si>
  <si>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</si>
  <si>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</si>
  <si>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</si>
  <si>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</si>
  <si>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</si>
  <si>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</si>
  <si>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</si>
  <si>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</si>
  <si>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</si>
  <si>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</si>
  <si>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</si>
  <si>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</si>
  <si>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</si>
  <si>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</si>
  <si>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</si>
  <si>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</si>
  <si>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</si>
  <si>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</si>
  <si>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</si>
  <si>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</si>
  <si>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</si>
  <si>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</si>
  <si>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</si>
  <si>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</si>
  <si>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</si>
  <si>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</si>
  <si>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</si>
  <si>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</si>
  <si>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</si>
  <si>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</si>
  <si>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</si>
  <si>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</si>
  <si>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</si>
  <si>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</si>
  <si>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</si>
  <si>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</si>
  <si>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</si>
  <si>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</si>
  <si>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</si>
  <si>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</si>
  <si>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</si>
  <si>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</si>
  <si>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</si>
  <si>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</si>
  <si>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</si>
  <si>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</si>
  <si>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</si>
  <si>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</si>
  <si>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</si>
  <si>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</si>
  <si>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</si>
  <si>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</si>
  <si>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</si>
  <si>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</si>
  <si>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</si>
  <si>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</si>
  <si>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</si>
  <si>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</si>
  <si>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</si>
  <si>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</si>
  <si>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</si>
  <si>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</si>
  <si>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</si>
  <si>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</si>
  <si>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</si>
  <si>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</si>
  <si>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</si>
  <si>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</si>
  <si>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</si>
  <si>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</si>
  <si>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</si>
  <si>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</si>
  <si>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</si>
  <si>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</si>
  <si>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</si>
  <si>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</si>
  <si>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</si>
  <si>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</si>
  <si>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</si>
  <si>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</si>
  <si>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</si>
  <si>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</si>
  <si>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</si>
  <si>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</si>
  <si>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</si>
  <si>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</si>
  <si>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</si>
  <si>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</si>
  <si>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</si>
  <si>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</si>
  <si>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</si>
  <si>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</si>
  <si>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</si>
  <si>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</si>
  <si>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</si>
  <si>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</si>
  <si>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</si>
  <si>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</si>
  <si>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</si>
  <si>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</si>
  <si>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</si>
  <si>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</si>
  <si>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</si>
  <si>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</si>
  <si>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</si>
  <si>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</si>
  <si>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</si>
  <si>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</si>
  <si>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</si>
  <si>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</si>
  <si>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</si>
  <si>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</si>
  <si>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</si>
  <si>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</si>
  <si>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</si>
  <si>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</si>
  <si>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</si>
  <si>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</si>
  <si>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</si>
  <si>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</si>
  <si>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</si>
  <si>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</si>
  <si>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</si>
  <si>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</si>
  <si>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</si>
  <si>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</si>
  <si>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</si>
  <si>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</si>
  <si>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</si>
  <si>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</si>
  <si>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</si>
  <si>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</si>
  <si>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</si>
  <si>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</si>
  <si>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</si>
  <si>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</si>
  <si>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</si>
  <si>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</si>
  <si>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</si>
  <si>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</si>
  <si>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</si>
  <si>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</si>
  <si>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</si>
  <si>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</si>
  <si>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</si>
  <si>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</si>
  <si>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</si>
  <si>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</si>
  <si>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</si>
  <si>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</si>
  <si>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</si>
  <si>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</si>
  <si>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</si>
  <si>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</si>
  <si>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</si>
  <si>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</si>
  <si>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</si>
  <si>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</si>
  <si>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</si>
  <si>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</si>
  <si>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</si>
  <si>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</si>
  <si>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</si>
  <si>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</si>
  <si>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</si>
  <si>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</si>
  <si>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</si>
  <si>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</si>
  <si>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</si>
  <si>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</si>
  <si>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</si>
  <si>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</si>
  <si>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</si>
  <si>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</si>
  <si>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</si>
  <si>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</si>
  <si>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</si>
  <si>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</si>
  <si>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</si>
  <si>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</si>
  <si>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</si>
  <si>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</si>
  <si>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</si>
  <si>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</si>
  <si>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</si>
  <si>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</si>
  <si>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</si>
  <si>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</si>
  <si>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</si>
  <si>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</si>
  <si>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</si>
  <si>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</si>
  <si>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</si>
  <si>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</si>
  <si>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</si>
  <si>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</si>
  <si>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</si>
  <si>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</si>
  <si>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</si>
  <si>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</si>
  <si>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</si>
  <si>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</si>
  <si>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</si>
  <si>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</si>
  <si>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</si>
  <si>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</si>
  <si>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</si>
  <si>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</si>
  <si>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</si>
  <si>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</si>
  <si>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</si>
  <si>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</si>
  <si>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</si>
  <si>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</si>
  <si>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</si>
  <si>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</si>
  <si>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</si>
  <si>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</si>
  <si>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</si>
  <si>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</si>
  <si>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</si>
  <si>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</si>
  <si>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</si>
  <si>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</si>
  <si>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</si>
  <si>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</si>
  <si>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</si>
  <si>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</si>
  <si>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</si>
  <si>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</si>
  <si>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</si>
  <si>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</si>
  <si>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</si>
  <si>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</si>
  <si>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</si>
  <si>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</si>
  <si>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</si>
  <si>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</si>
  <si>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</si>
  <si>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</si>
  <si>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</si>
  <si>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</si>
  <si>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</si>
  <si>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</si>
  <si>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</si>
  <si>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</si>
  <si>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</si>
  <si>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</si>
  <si>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</si>
  <si>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</si>
  <si>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</si>
  <si>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</si>
  <si>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</si>
  <si>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</si>
  <si>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</si>
  <si>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</si>
  <si>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</si>
  <si>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</si>
  <si>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</si>
  <si>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</si>
  <si>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</si>
  <si>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</si>
  <si>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</si>
  <si>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</si>
  <si>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</si>
  <si>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</si>
  <si>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</si>
  <si>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</si>
  <si>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</si>
  <si>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</si>
  <si>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</si>
  <si>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</si>
  <si>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</si>
  <si>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</si>
  <si>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</si>
  <si>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</si>
  <si>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</si>
  <si>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</si>
  <si>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</si>
  <si>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</si>
  <si>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</si>
  <si>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</si>
  <si>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</si>
  <si>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</si>
  <si>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</si>
  <si>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</si>
  <si>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</si>
  <si>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</si>
  <si>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</si>
  <si>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</si>
  <si>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</si>
  <si>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</si>
  <si>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</si>
  <si>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</si>
  <si>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</si>
  <si>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</si>
  <si>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</si>
  <si>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</si>
  <si>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</si>
  <si>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</si>
  <si>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</si>
  <si>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</si>
  <si>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</si>
  <si>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</si>
  <si>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</si>
  <si>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</si>
  <si>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</si>
  <si>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</si>
  <si>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</si>
  <si>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</si>
  <si>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</si>
  <si>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</si>
  <si>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</si>
  <si>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</si>
  <si>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</si>
  <si>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</si>
  <si>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</si>
  <si>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</si>
  <si>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</si>
  <si>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</si>
  <si>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</si>
  <si>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</si>
  <si>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</si>
  <si>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</si>
  <si>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</si>
  <si>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</si>
  <si>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</si>
  <si>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</si>
  <si>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</si>
  <si>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</si>
  <si>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</si>
  <si>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</si>
  <si>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</si>
  <si>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</si>
  <si>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</si>
  <si>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</si>
  <si>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</si>
  <si>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</si>
  <si>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</si>
  <si>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</si>
  <si>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</si>
  <si>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</si>
  <si>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</si>
  <si>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</si>
  <si>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</si>
  <si>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</si>
  <si>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</si>
  <si>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</si>
  <si>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</si>
  <si>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</si>
  <si>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</si>
  <si>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</si>
  <si>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</si>
  <si>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</si>
  <si>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</si>
  <si>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</si>
  <si>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</si>
  <si>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</si>
  <si>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</si>
  <si>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</si>
  <si>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</si>
  <si>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</si>
  <si>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</si>
  <si>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</si>
  <si>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</si>
  <si>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</si>
  <si>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</si>
  <si>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</si>
  <si>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</si>
  <si>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</si>
  <si>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</si>
  <si>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</si>
  <si>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</si>
  <si>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</si>
  <si>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</si>
  <si>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</si>
  <si>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</si>
  <si>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</si>
  <si>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</si>
  <si>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</si>
  <si>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</si>
  <si>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</si>
  <si>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</si>
  <si>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</si>
  <si>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</si>
  <si>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</si>
  <si>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</si>
  <si>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</si>
  <si>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</si>
  <si>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</si>
  <si>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</si>
  <si>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</si>
  <si>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</si>
  <si>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</si>
  <si>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</si>
  <si>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</si>
  <si>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</si>
  <si>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</si>
  <si>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</si>
  <si>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</si>
  <si>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</si>
  <si>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</si>
  <si>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</si>
  <si>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</si>
  <si>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</si>
  <si>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</si>
  <si>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</si>
  <si>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</si>
  <si>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</si>
  <si>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</si>
  <si>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</si>
  <si>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</si>
  <si>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</si>
  <si>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</si>
  <si>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</si>
  <si>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</si>
  <si>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</si>
  <si>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</si>
  <si>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</si>
  <si>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</si>
  <si>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</si>
  <si>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</si>
  <si>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</si>
  <si>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</si>
  <si>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</si>
  <si>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</si>
  <si>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</si>
  <si>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</si>
  <si>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</si>
  <si>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</si>
  <si>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</si>
  <si>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</si>
  <si>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</si>
  <si>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</si>
  <si>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</si>
  <si>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</si>
  <si>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</si>
  <si>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</si>
  <si>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</si>
  <si>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</si>
  <si>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</si>
  <si>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</si>
  <si>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</si>
  <si>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</si>
  <si>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</si>
  <si>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</si>
  <si>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</si>
  <si>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</si>
  <si>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</si>
  <si>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</si>
  <si>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</si>
  <si>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</si>
  <si>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</si>
  <si>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</si>
  <si>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</si>
  <si>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</si>
  <si>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</si>
  <si>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</si>
  <si>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</si>
  <si>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</si>
  <si>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</si>
  <si>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</si>
  <si>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</si>
  <si>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</si>
  <si>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</si>
  <si>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</si>
  <si>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</si>
  <si>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</si>
  <si>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</si>
  <si>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</si>
  <si>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</si>
  <si>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</si>
  <si>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</si>
  <si>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</si>
  <si>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</si>
  <si>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</si>
  <si>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</si>
  <si>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</si>
  <si>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</si>
  <si>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</si>
  <si>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</si>
  <si>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</si>
  <si>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</si>
  <si>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</si>
  <si>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</si>
  <si>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</si>
  <si>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</si>
  <si>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</si>
  <si>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</si>
  <si>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</si>
  <si>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</si>
  <si>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</si>
  <si>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</si>
  <si>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</si>
  <si>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</si>
  <si>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</si>
  <si>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</si>
  <si>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</si>
  <si>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</si>
  <si>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</si>
  <si>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</si>
  <si>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</si>
  <si>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</si>
  <si>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</si>
  <si>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</si>
  <si>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</si>
  <si>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</si>
  <si>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</si>
  <si>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</si>
  <si>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</si>
  <si>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</si>
  <si>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</si>
  <si>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</si>
  <si>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</si>
  <si>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</si>
  <si>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</si>
  <si>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</si>
  <si>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</si>
  <si>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</si>
  <si>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</si>
  <si>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</si>
  <si>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</si>
  <si>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</si>
  <si>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</si>
  <si>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</si>
  <si>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</si>
  <si>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</si>
  <si>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</si>
  <si>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</si>
  <si>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</si>
  <si>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</si>
  <si>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</si>
  <si>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</si>
  <si>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</si>
  <si>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</si>
  <si>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</si>
  <si>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</si>
  <si>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</si>
  <si>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</si>
  <si>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</si>
  <si>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</si>
  <si>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</si>
  <si>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</si>
  <si>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</si>
  <si>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</si>
  <si>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</si>
  <si>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</si>
  <si>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</si>
  <si>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</si>
  <si>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</si>
  <si>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</si>
  <si>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</si>
  <si>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</si>
  <si>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</si>
  <si>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</si>
  <si>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</si>
  <si>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</si>
  <si>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</si>
  <si>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</si>
  <si>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</si>
  <si>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</si>
  <si>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</si>
  <si>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</si>
  <si>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</si>
  <si>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</si>
  <si>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</si>
  <si>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</si>
  <si>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</si>
  <si>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</si>
  <si>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</si>
  <si>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</si>
  <si>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</si>
  <si>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</si>
  <si>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</si>
  <si>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</si>
  <si>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</si>
  <si>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</si>
  <si>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</si>
  <si>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</si>
  <si>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</si>
  <si>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</si>
  <si>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</si>
  <si>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</si>
  <si>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</si>
  <si>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</si>
  <si>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</si>
  <si>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</si>
  <si>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</si>
  <si>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</si>
  <si>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</si>
  <si>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</si>
  <si>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</si>
  <si>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</si>
  <si>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</si>
  <si>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</si>
  <si>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</si>
  <si>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</si>
  <si>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</si>
  <si>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</si>
  <si>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</si>
  <si>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</si>
  <si>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</si>
  <si>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</si>
  <si>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</si>
  <si>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</si>
  <si>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</si>
  <si>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</si>
  <si>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</si>
  <si>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</si>
  <si>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</si>
  <si>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</si>
  <si>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</si>
  <si>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</si>
  <si>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</si>
  <si>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</si>
  <si>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</si>
  <si>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</si>
  <si>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</si>
  <si>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</si>
  <si>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</si>
  <si>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</si>
  <si>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</si>
  <si>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</si>
  <si>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</si>
  <si>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</si>
  <si>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</si>
  <si>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</si>
  <si>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</si>
  <si>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</si>
  <si>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</si>
  <si>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</si>
  <si>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</si>
  <si>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</si>
  <si>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</si>
  <si>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</si>
  <si>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</si>
  <si>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</si>
  <si>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</si>
  <si>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</si>
  <si>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</si>
  <si>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</si>
  <si>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</si>
  <si>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</si>
  <si>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</si>
  <si>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</si>
  <si>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</si>
  <si>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</si>
  <si>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</si>
  <si>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</si>
  <si>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</si>
  <si>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</si>
  <si>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</si>
  <si>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</si>
  <si>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</si>
  <si>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</si>
  <si>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</si>
  <si>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</si>
  <si>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</si>
  <si>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</si>
  <si>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</si>
  <si>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</si>
  <si>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</si>
  <si>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</si>
  <si>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</si>
  <si>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</si>
  <si>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</si>
  <si>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</si>
  <si>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</si>
  <si>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</si>
  <si>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</si>
  <si>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</si>
  <si>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</si>
  <si>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</si>
  <si>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</si>
  <si>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</si>
  <si>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</si>
  <si>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</si>
  <si>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</si>
  <si>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</si>
  <si>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</si>
  <si>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</si>
  <si>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</si>
  <si>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</si>
  <si>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</si>
  <si>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</si>
  <si>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</si>
  <si>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</si>
  <si>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</si>
  <si>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</si>
  <si>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</si>
  <si>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</si>
  <si>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</si>
  <si>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</si>
  <si>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</si>
  <si>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</si>
  <si>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</si>
  <si>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</si>
  <si>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</si>
  <si>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</si>
  <si>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</si>
  <si>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</si>
  <si>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</si>
  <si>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</si>
  <si>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</si>
  <si>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</si>
  <si>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</si>
  <si>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</si>
  <si>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</si>
  <si>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</si>
  <si>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</si>
  <si>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</si>
  <si>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</si>
  <si>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</si>
  <si>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</si>
  <si>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</si>
  <si>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</si>
  <si>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</si>
  <si>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</si>
  <si>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</si>
  <si>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</si>
  <si>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</si>
  <si>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</si>
  <si>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</si>
  <si>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</si>
  <si>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</si>
  <si>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</si>
  <si>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</si>
  <si>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</si>
  <si>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</si>
  <si>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</si>
  <si>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</si>
  <si>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</si>
  <si>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</si>
  <si>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</si>
  <si>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</si>
  <si>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</si>
  <si>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</si>
  <si>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</si>
  <si>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</si>
  <si>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</si>
  <si>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</si>
  <si>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</si>
  <si>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</si>
  <si>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</si>
  <si>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</si>
  <si>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</si>
  <si>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</si>
  <si>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</si>
  <si>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</si>
  <si>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</si>
  <si>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</si>
  <si>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</si>
  <si>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</si>
  <si>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</si>
  <si>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</si>
  <si>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</si>
  <si>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</si>
  <si>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</si>
  <si>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</si>
  <si>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</si>
  <si>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</si>
  <si>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</si>
  <si>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</si>
  <si>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</si>
  <si>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</si>
  <si>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</si>
  <si>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</si>
  <si>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</si>
  <si>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</si>
  <si>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</si>
  <si>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</si>
  <si>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</si>
  <si>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</si>
  <si>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</si>
  <si>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</si>
  <si>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</si>
  <si>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</si>
  <si>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</si>
  <si>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</si>
  <si>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</si>
  <si>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</si>
  <si>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</si>
  <si>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</si>
  <si>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</si>
  <si>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</si>
  <si>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</si>
  <si>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</si>
  <si>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</si>
  <si>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</si>
  <si>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</si>
  <si>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</si>
  <si>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</si>
  <si>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</si>
  <si>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</si>
  <si>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</si>
  <si>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</si>
  <si>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</si>
  <si>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</si>
  <si>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</si>
  <si>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</si>
  <si>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</si>
  <si>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</si>
  <si>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</si>
  <si>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</si>
  <si>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</si>
  <si>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</si>
  <si>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</si>
  <si>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</si>
  <si>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</si>
  <si>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</si>
  <si>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</si>
  <si>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</si>
  <si>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</si>
  <si>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</si>
  <si>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</si>
  <si>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</si>
  <si>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</si>
  <si>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</si>
  <si>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</si>
  <si>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</si>
  <si>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</si>
  <si>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</si>
  <si>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</si>
  <si>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</si>
  <si>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</si>
  <si>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</si>
  <si>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</si>
  <si>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</si>
  <si>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</si>
  <si>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</si>
  <si>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</si>
  <si>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</si>
  <si>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</si>
  <si>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</si>
  <si>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</si>
  <si>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</si>
  <si>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</si>
  <si>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</si>
  <si>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</si>
  <si>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</si>
  <si>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</si>
  <si>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</si>
  <si>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</si>
  <si>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</si>
  <si>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</si>
  <si>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</si>
  <si>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</si>
  <si>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</si>
  <si>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</si>
  <si>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</si>
  <si>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</si>
  <si>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</si>
  <si>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</si>
  <si>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</si>
  <si>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</si>
  <si>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</si>
  <si>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</si>
  <si>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</si>
  <si>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</si>
  <si>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</si>
  <si>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</si>
  <si>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</si>
  <si>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</si>
  <si>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</si>
  <si>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</si>
  <si>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</si>
  <si>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</si>
  <si>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</si>
  <si>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</si>
  <si>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</si>
  <si>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</si>
  <si>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</si>
  <si>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</si>
  <si>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</si>
  <si>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</si>
  <si>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</si>
  <si>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</si>
  <si>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</si>
  <si>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</si>
  <si>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</si>
  <si>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</si>
  <si>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</si>
  <si>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</si>
  <si>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</si>
  <si>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</si>
  <si>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</si>
  <si>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</si>
  <si>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</si>
  <si>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</si>
  <si>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</si>
  <si>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</si>
  <si>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</si>
  <si>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</si>
  <si>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</si>
  <si>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</si>
  <si>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</si>
  <si>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</si>
  <si>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</si>
  <si>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</si>
  <si>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</si>
  <si>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</si>
  <si>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</si>
  <si>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</si>
  <si>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</si>
  <si>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</si>
  <si>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</si>
  <si>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</si>
  <si>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</si>
  <si>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</si>
  <si>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</si>
  <si>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</si>
  <si>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</si>
  <si>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</si>
  <si>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</si>
  <si>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</si>
  <si>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</si>
  <si>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</si>
  <si>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</si>
  <si>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</si>
  <si>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</si>
  <si>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</si>
  <si>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</si>
  <si>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</si>
  <si>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</si>
  <si>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</si>
  <si>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</si>
  <si>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</si>
  <si>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</si>
  <si>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</si>
  <si>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</si>
  <si>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</si>
  <si>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</si>
  <si>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</si>
  <si>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</si>
  <si>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</si>
  <si>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</si>
  <si>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</si>
  <si>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</si>
  <si>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</si>
  <si>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</si>
  <si>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</si>
  <si>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</si>
  <si>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</si>
  <si>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</si>
  <si>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</si>
  <si>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</si>
  <si>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</si>
  <si>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</si>
  <si>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</si>
  <si>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</si>
  <si>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</si>
  <si>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</si>
  <si>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</si>
  <si>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</si>
  <si>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</si>
  <si>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</si>
  <si>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</si>
  <si>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</si>
  <si>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</si>
  <si>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</si>
  <si>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</si>
  <si>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</si>
  <si>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</si>
  <si>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</si>
  <si>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</si>
  <si>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</si>
  <si>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</si>
  <si>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</si>
  <si>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</si>
  <si>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</si>
  <si>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</si>
  <si>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</si>
  <si>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</si>
  <si>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</si>
  <si>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</si>
  <si>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</si>
  <si>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</si>
  <si>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</si>
  <si>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</si>
  <si>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</si>
  <si>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</si>
  <si>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</si>
  <si>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</si>
  <si>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</si>
  <si>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</si>
  <si>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</si>
  <si>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</si>
  <si>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</si>
  <si>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</si>
  <si>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</si>
  <si>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</si>
  <si>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</si>
  <si>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</si>
  <si>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</si>
  <si>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</si>
  <si>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</si>
  <si>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</si>
  <si>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</si>
  <si>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</si>
  <si>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</si>
  <si>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</si>
  <si>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</si>
  <si>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</si>
  <si>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</si>
  <si>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</si>
  <si>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</si>
  <si>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</si>
  <si>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</si>
  <si>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</si>
  <si>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</si>
  <si>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</si>
  <si>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</si>
  <si>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</si>
  <si>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</si>
  <si>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</si>
  <si>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</si>
  <si>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</si>
  <si>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</si>
  <si>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</si>
  <si>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</si>
  <si>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</si>
  <si>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</si>
  <si>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</si>
  <si>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</si>
  <si>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</si>
  <si>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</si>
  <si>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</si>
  <si>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</si>
  <si>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</si>
  <si>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</si>
  <si>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</si>
  <si>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</si>
  <si>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</si>
  <si>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</si>
  <si>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</si>
  <si>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</si>
  <si>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</si>
  <si>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</si>
  <si>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</si>
  <si>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</si>
  <si>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</si>
  <si>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</si>
  <si>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</si>
  <si>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</si>
  <si>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</si>
  <si>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</si>
  <si>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</si>
  <si>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</si>
  <si>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</si>
  <si>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</si>
  <si>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</si>
  <si>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</si>
  <si>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</si>
  <si>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</si>
  <si>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</si>
  <si>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</si>
  <si>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</si>
  <si>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</si>
  <si>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</si>
  <si>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</si>
  <si>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</si>
  <si>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</si>
  <si>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</si>
  <si>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</si>
  <si>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</si>
  <si>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</si>
  <si>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</si>
  <si>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</si>
  <si>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</si>
  <si>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</si>
  <si>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</si>
  <si>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</si>
  <si>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</si>
  <si>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</si>
  <si>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</si>
  <si>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</si>
  <si>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</si>
  <si>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</si>
  <si>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</si>
  <si>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</si>
  <si>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</si>
  <si>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</si>
  <si>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</si>
  <si>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</si>
  <si>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</si>
  <si>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</si>
  <si>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</si>
  <si>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</si>
  <si>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</si>
  <si>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</si>
  <si>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</si>
  <si>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</si>
  <si>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</si>
  <si>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</si>
  <si>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</si>
  <si>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</si>
  <si>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</si>
  <si>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</si>
  <si>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</si>
  <si>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</si>
  <si>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</si>
  <si>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</si>
  <si>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</si>
  <si>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</si>
  <si>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</si>
  <si>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</si>
  <si>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</si>
  <si>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</si>
  <si>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</si>
  <si>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</si>
  <si>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</si>
  <si>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</si>
  <si>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</si>
  <si>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</si>
  <si>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</si>
  <si>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</si>
  <si>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</si>
  <si>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</si>
  <si>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</si>
  <si>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</si>
  <si>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</si>
  <si>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</si>
  <si>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</si>
  <si>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</si>
  <si>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</si>
  <si>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</si>
  <si>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</si>
  <si>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</si>
  <si>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</si>
  <si>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</si>
  <si>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</si>
  <si>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</si>
  <si>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</si>
  <si>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</si>
  <si>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</si>
  <si>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</si>
  <si>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</si>
  <si>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</si>
  <si>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</si>
  <si>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</si>
  <si>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</si>
  <si>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</si>
  <si>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</si>
  <si>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</si>
  <si>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</si>
  <si>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</si>
  <si>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</si>
  <si>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</si>
  <si>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</si>
  <si>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</si>
  <si>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</si>
  <si>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</si>
  <si>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</si>
  <si>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</si>
  <si>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</si>
  <si>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</si>
  <si>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</si>
  <si>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</si>
  <si>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</si>
  <si>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</si>
  <si>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</si>
  <si>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</si>
  <si>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</si>
  <si>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</si>
  <si>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</si>
  <si>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</si>
  <si>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</si>
  <si>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</si>
  <si>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</si>
  <si>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</si>
  <si>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</si>
  <si>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</si>
  <si>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</si>
  <si>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</si>
  <si>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</si>
  <si>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</si>
  <si>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</si>
  <si>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</si>
  <si>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</si>
  <si>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</si>
  <si>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</si>
  <si>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</si>
  <si>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</si>
  <si>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</si>
  <si>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</si>
  <si>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</si>
  <si>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</si>
  <si>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</si>
  <si>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</si>
  <si>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</si>
  <si>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</si>
  <si>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</si>
  <si>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</si>
  <si>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</si>
  <si>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</si>
  <si>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</si>
  <si>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</si>
  <si>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</si>
  <si>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</si>
  <si>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</si>
  <si>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</si>
  <si>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</si>
  <si>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</si>
  <si>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</si>
  <si>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</si>
  <si>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</si>
  <si>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</si>
  <si>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</si>
  <si>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</si>
  <si>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</si>
  <si>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</si>
  <si>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</si>
  <si>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</si>
  <si>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</si>
  <si>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</si>
  <si>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</si>
  <si>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</si>
  <si>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</si>
  <si>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</si>
  <si>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</si>
  <si>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</si>
  <si>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</si>
  <si>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</si>
  <si>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</si>
  <si>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</si>
  <si>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</si>
  <si>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</si>
  <si>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</si>
  <si>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</si>
  <si>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</si>
  <si>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</si>
  <si>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</si>
  <si>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</si>
  <si>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</si>
  <si>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</si>
  <si>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</si>
  <si>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</si>
  <si>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</si>
  <si>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</si>
  <si>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</si>
  <si>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</si>
  <si>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</si>
  <si>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</si>
  <si>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</si>
  <si>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</si>
  <si>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</si>
  <si>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</si>
  <si>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</si>
  <si>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</si>
  <si>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</si>
  <si>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</si>
  <si>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</si>
  <si>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</si>
  <si>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</si>
  <si>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</si>
  <si>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</si>
  <si>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</si>
  <si>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</si>
  <si>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</si>
  <si>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</si>
  <si>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</si>
  <si>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</si>
  <si>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</si>
  <si>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</si>
  <si>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</si>
  <si>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</si>
  <si>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</si>
  <si>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</si>
  <si>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</si>
  <si>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</si>
  <si>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</si>
  <si>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</si>
  <si>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</si>
  <si>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</si>
  <si>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</si>
  <si>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</si>
  <si>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</si>
  <si>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</si>
  <si>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</si>
  <si>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</si>
  <si>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</si>
  <si>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</si>
  <si>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</si>
  <si>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</si>
  <si>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</si>
  <si>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</si>
  <si>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</si>
  <si>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</si>
  <si>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</si>
  <si>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</si>
  <si>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</si>
  <si>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</si>
  <si>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</si>
  <si>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</si>
  <si>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</si>
  <si>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</si>
  <si>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</si>
  <si>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</si>
  <si>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</si>
  <si>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</si>
  <si>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</si>
  <si>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</si>
  <si>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</si>
  <si>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</si>
  <si>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</si>
  <si>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</si>
  <si>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</si>
  <si>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</si>
  <si>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</si>
  <si>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</si>
  <si>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</si>
  <si>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</si>
  <si>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</si>
  <si>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</si>
  <si>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</si>
  <si>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</si>
  <si>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</si>
  <si>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</si>
  <si>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</si>
  <si>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</si>
  <si>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</si>
  <si>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</si>
  <si>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</si>
  <si>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</si>
  <si>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</si>
  <si>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</si>
  <si>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</si>
  <si>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</si>
  <si>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</si>
  <si>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</si>
  <si>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</si>
  <si>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</si>
  <si>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</si>
  <si>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</si>
  <si>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</si>
  <si>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</si>
  <si>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</si>
  <si>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</si>
  <si>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</si>
  <si>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</si>
  <si>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</si>
  <si>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</si>
  <si>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</si>
  <si>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</si>
  <si>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</si>
  <si>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</si>
  <si>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</si>
  <si>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</si>
  <si>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</si>
  <si>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</si>
  <si>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</si>
  <si>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</si>
  <si>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</si>
  <si>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</si>
  <si>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</si>
  <si>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</si>
  <si>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</si>
  <si>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</si>
  <si>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</si>
  <si>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</si>
  <si>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</si>
  <si>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</si>
  <si>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</si>
  <si>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</si>
  <si>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</si>
  <si>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</si>
  <si>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</si>
  <si>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</si>
  <si>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</si>
  <si>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</si>
  <si>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</si>
  <si>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</si>
  <si>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</si>
  <si>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</si>
  <si>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</si>
  <si>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</si>
  <si>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</si>
  <si>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</si>
  <si>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</si>
  <si>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</si>
  <si>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</si>
  <si>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</si>
  <si>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</si>
  <si>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</si>
  <si>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</si>
  <si>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</si>
  <si>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</si>
  <si>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</si>
  <si>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</si>
  <si>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</si>
  <si>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</si>
  <si>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</si>
  <si>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</si>
  <si>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</si>
  <si>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</si>
  <si>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</si>
  <si>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</si>
  <si>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</si>
  <si>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</si>
  <si>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</si>
  <si>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</si>
  <si>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</si>
  <si>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</si>
  <si>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</si>
  <si>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</si>
  <si>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</si>
  <si>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</si>
  <si>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</si>
  <si>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</si>
  <si>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</si>
  <si>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</si>
  <si>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</si>
  <si>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</si>
  <si>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</si>
  <si>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</si>
  <si>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</si>
  <si>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</si>
  <si>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</si>
  <si>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</si>
  <si>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</si>
  <si>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</si>
  <si>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</si>
  <si>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</si>
  <si>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</si>
  <si>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</si>
  <si>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</si>
  <si>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</si>
  <si>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</si>
  <si>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</si>
  <si>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</si>
  <si>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</si>
  <si>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</si>
  <si>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</si>
  <si>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</si>
  <si>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</si>
  <si>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</si>
  <si>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</si>
  <si>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</si>
  <si>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</si>
  <si>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</si>
  <si>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</si>
  <si>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</si>
  <si>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</si>
  <si>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</si>
  <si>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</si>
  <si>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</si>
  <si>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</si>
  <si>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</si>
  <si>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</si>
  <si>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</si>
  <si>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</si>
  <si>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</si>
  <si>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</si>
  <si>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</si>
  <si>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</si>
  <si>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</si>
  <si>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</si>
  <si>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</si>
  <si>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</si>
  <si>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</si>
  <si>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</si>
  <si>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</si>
  <si>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</si>
  <si>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</si>
  <si>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</si>
  <si>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</si>
  <si>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</si>
  <si>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</si>
  <si>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</si>
  <si>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</si>
  <si>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</si>
  <si>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</si>
  <si>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</si>
  <si>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</si>
  <si>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</si>
  <si>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</si>
  <si>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</si>
  <si>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</si>
  <si>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</si>
  <si>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</si>
  <si>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</si>
  <si>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</si>
  <si>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</si>
  <si>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</si>
  <si>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</si>
  <si>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</si>
  <si>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</si>
  <si>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</si>
  <si>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</si>
  <si>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</si>
  <si>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</si>
  <si>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</si>
  <si>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</si>
  <si>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</si>
  <si>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</si>
  <si>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</si>
  <si>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</si>
  <si>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</si>
  <si>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</si>
  <si>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</si>
  <si>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</si>
  <si>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</si>
  <si>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</si>
  <si>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</si>
  <si>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</si>
  <si>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</si>
  <si>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</si>
  <si>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</si>
  <si>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</si>
  <si>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</si>
  <si>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</si>
  <si>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</si>
  <si>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</si>
  <si>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</si>
  <si>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</si>
  <si>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</si>
  <si>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</si>
  <si>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</si>
  <si>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</si>
  <si>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</si>
  <si>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</si>
  <si>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</si>
  <si>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</si>
  <si>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</si>
  <si>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</si>
  <si>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</si>
  <si>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</si>
  <si>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</si>
  <si>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</si>
  <si>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</si>
  <si>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</si>
  <si>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</si>
  <si>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</si>
  <si>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</si>
  <si>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</si>
  <si>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</si>
  <si>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</si>
  <si>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</si>
  <si>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</si>
  <si>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</si>
  <si>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</si>
  <si>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</si>
  <si>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</si>
  <si>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</si>
  <si>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</si>
  <si>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</si>
  <si>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</si>
  <si>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</si>
  <si>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</si>
  <si>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</si>
  <si>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</si>
  <si>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</si>
  <si>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</si>
  <si>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</si>
  <si>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</si>
  <si>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</si>
  <si>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</si>
  <si>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</si>
  <si>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</si>
  <si>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</si>
  <si>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</si>
  <si>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</si>
  <si>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</si>
  <si>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</si>
  <si>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</si>
  <si>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</si>
  <si>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</si>
  <si>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</si>
  <si>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</si>
  <si>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</si>
  <si>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</si>
  <si>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</si>
  <si>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</si>
  <si>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</si>
  <si>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</si>
  <si>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</si>
  <si>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</si>
  <si>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</si>
  <si>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</si>
  <si>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</si>
  <si>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</si>
  <si>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</si>
  <si>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</si>
  <si>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</si>
  <si>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</si>
  <si>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</si>
  <si>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</si>
  <si>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</si>
  <si>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</si>
  <si>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</si>
  <si>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</si>
  <si>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</si>
  <si>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</si>
  <si>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</si>
  <si>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</si>
  <si>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</si>
  <si>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</si>
  <si>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</si>
  <si>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</si>
  <si>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</si>
  <si>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</si>
  <si>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</si>
  <si>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</si>
  <si>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</si>
  <si>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</si>
  <si>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</si>
  <si>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</si>
  <si>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</si>
  <si>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</si>
  <si>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</si>
  <si>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</si>
  <si>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</si>
  <si>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</si>
  <si>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</si>
  <si>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</si>
  <si>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</si>
  <si>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</si>
  <si>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</si>
  <si>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</si>
  <si>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</si>
  <si>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</si>
  <si>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</si>
  <si>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</si>
  <si>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</si>
  <si>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</si>
  <si>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</si>
  <si>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</si>
  <si>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</si>
  <si>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</si>
  <si>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</si>
  <si>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</si>
  <si>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</si>
  <si>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</si>
  <si>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</si>
  <si>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</si>
  <si>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</si>
  <si>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</si>
  <si>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</si>
  <si>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</si>
  <si>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</si>
  <si>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</si>
  <si>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</si>
  <si>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</si>
  <si>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</si>
  <si>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</si>
  <si>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</si>
  <si>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</si>
  <si>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</si>
  <si>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</si>
  <si>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</si>
  <si>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</si>
  <si>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</si>
  <si>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</si>
  <si>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</si>
  <si>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</si>
  <si>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</si>
  <si>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</si>
  <si>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</si>
  <si>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</si>
  <si>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</si>
  <si>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</si>
  <si>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</si>
  <si>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</si>
  <si>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</si>
  <si>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</si>
  <si>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</si>
  <si>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</si>
  <si>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</si>
  <si>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</si>
  <si>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</si>
  <si>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</si>
  <si>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</si>
  <si>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</si>
  <si>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</si>
  <si>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</si>
  <si>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</si>
  <si>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</si>
  <si>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</si>
  <si>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</si>
  <si>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</si>
  <si>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</si>
  <si>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</si>
  <si>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</si>
  <si>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</si>
  <si>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</si>
  <si>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</si>
  <si>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</si>
  <si>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</si>
  <si>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</si>
  <si>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</si>
  <si>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</si>
  <si>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</si>
  <si>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</si>
  <si>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</si>
  <si>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</si>
  <si>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</si>
  <si>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</si>
  <si>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</si>
  <si>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</si>
  <si>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</si>
  <si>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</si>
  <si>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</si>
  <si>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</si>
  <si>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</si>
  <si>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</si>
  <si>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</si>
  <si>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</si>
  <si>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</si>
  <si>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</si>
  <si>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</si>
  <si>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</si>
  <si>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</si>
  <si>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</si>
  <si>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</si>
  <si>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</si>
  <si>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</si>
  <si>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</si>
  <si>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</si>
  <si>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</si>
  <si>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</si>
  <si>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</si>
  <si>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</si>
  <si>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</si>
  <si>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</si>
  <si>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</si>
  <si>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</si>
  <si>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</si>
  <si>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</si>
  <si>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</si>
  <si>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</si>
  <si>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</si>
  <si>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</si>
  <si>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</si>
  <si>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</si>
  <si>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</si>
  <si>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</si>
  <si>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</si>
  <si>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</si>
  <si>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</si>
  <si>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</si>
  <si>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</si>
  <si>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</si>
  <si>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</si>
  <si>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</si>
  <si>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</si>
  <si>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</si>
  <si>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</si>
  <si>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</si>
  <si>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</si>
  <si>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</si>
  <si>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</si>
  <si>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</si>
  <si>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</si>
  <si>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</si>
  <si>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</si>
  <si>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</si>
  <si>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</si>
  <si>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</si>
  <si>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</si>
  <si>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</si>
  <si>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</si>
  <si>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</si>
  <si>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</si>
  <si>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</si>
  <si>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</si>
  <si>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</si>
  <si>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</si>
  <si>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</si>
  <si>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</si>
  <si>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</si>
  <si>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</si>
  <si>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</si>
  <si>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</si>
  <si>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</si>
  <si>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</si>
  <si>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</si>
  <si>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</si>
  <si>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</si>
  <si>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</si>
  <si>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</si>
  <si>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</si>
  <si>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</si>
  <si>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</si>
  <si>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</si>
  <si>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</si>
  <si>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</si>
  <si>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</si>
  <si>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</si>
  <si>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</si>
  <si>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</si>
  <si>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</si>
  <si>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</si>
  <si>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</si>
  <si>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</si>
  <si>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</si>
  <si>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</si>
  <si>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</si>
  <si>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</si>
  <si>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</si>
  <si>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</si>
  <si>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</si>
  <si>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</si>
  <si>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</si>
  <si>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</si>
  <si>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</si>
  <si>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</si>
  <si>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</si>
  <si>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</si>
  <si>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</si>
  <si>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</si>
  <si>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</si>
  <si>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</si>
  <si>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</si>
  <si>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</si>
  <si>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</si>
  <si>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</si>
  <si>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</si>
  <si>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</si>
  <si>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</si>
  <si>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</si>
  <si>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</si>
  <si>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</si>
  <si>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</si>
  <si>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</si>
  <si>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</si>
  <si>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</si>
  <si>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</si>
  <si>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</si>
  <si>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</si>
  <si>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</si>
  <si>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</si>
  <si>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</si>
  <si>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</si>
  <si>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</si>
  <si>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</si>
  <si>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</si>
  <si>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</si>
  <si>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</si>
  <si>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</si>
  <si>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</si>
  <si>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</si>
  <si>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</si>
  <si>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</si>
  <si>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</si>
  <si>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</si>
  <si>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</si>
  <si>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</si>
  <si>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</si>
  <si>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</si>
  <si>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</si>
  <si>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</si>
  <si>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</si>
  <si>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</si>
  <si>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</si>
  <si>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</si>
  <si>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</si>
  <si>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</si>
  <si>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</si>
  <si>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</si>
  <si>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</si>
  <si>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</si>
  <si>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</si>
  <si>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</si>
  <si>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</si>
  <si>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</si>
  <si>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</si>
  <si>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</si>
  <si>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</si>
  <si>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</si>
  <si>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</si>
  <si>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</si>
  <si>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</si>
  <si>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</si>
  <si>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</si>
  <si>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</si>
  <si>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</si>
  <si>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</si>
  <si>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</si>
  <si>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</si>
  <si>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</si>
  <si>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</si>
  <si>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</si>
  <si>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</si>
  <si>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</si>
  <si>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</si>
  <si>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</si>
  <si>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</si>
  <si>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</si>
  <si>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</si>
  <si>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</si>
  <si>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</si>
  <si>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</si>
  <si>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</si>
  <si>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</si>
  <si>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</si>
  <si>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</si>
  <si>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</si>
  <si>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</si>
  <si>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</si>
  <si>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</si>
  <si>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</si>
  <si>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</si>
  <si>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</si>
  <si>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</si>
  <si>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</si>
  <si>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</si>
  <si>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</si>
  <si>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</si>
  <si>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</si>
  <si>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</si>
  <si>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</si>
  <si>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</si>
  <si>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</si>
  <si>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</si>
  <si>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</si>
  <si>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</si>
  <si>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</si>
  <si>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</si>
  <si>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</si>
  <si>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</si>
  <si>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</si>
  <si>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</si>
  <si>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</si>
  <si>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</si>
  <si>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</si>
  <si>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</si>
  <si>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</si>
  <si>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</si>
  <si>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</si>
  <si>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</si>
  <si>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</si>
  <si>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</si>
  <si>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</si>
  <si>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</si>
  <si>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</si>
  <si>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</si>
  <si>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</si>
  <si>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</si>
  <si>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</si>
  <si>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</si>
  <si>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</si>
  <si>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</si>
  <si>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</si>
  <si>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</si>
  <si>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</si>
  <si>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</si>
  <si>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</si>
  <si>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</si>
  <si>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</si>
  <si>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</si>
  <si>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</si>
  <si>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</si>
  <si>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</si>
  <si>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</si>
  <si>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</si>
  <si>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</si>
  <si>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</si>
  <si>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</si>
  <si>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</si>
  <si>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</si>
  <si>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</si>
  <si>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</si>
  <si>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</si>
  <si>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</si>
  <si>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</si>
  <si>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</si>
  <si>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</si>
  <si>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</si>
  <si>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</si>
  <si>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</si>
  <si>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</si>
  <si>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</si>
  <si>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</si>
  <si>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</si>
  <si>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</si>
  <si>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</si>
  <si>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</si>
  <si>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</si>
  <si>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</si>
  <si>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</si>
  <si>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</si>
  <si>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</si>
  <si>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</si>
  <si>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</si>
  <si>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</si>
  <si>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</si>
  <si>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</si>
  <si>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</si>
  <si>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</si>
  <si>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</si>
  <si>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</si>
  <si>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</si>
  <si>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</si>
  <si>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</si>
  <si>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</si>
  <si>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</si>
  <si>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</si>
  <si>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</si>
  <si>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</si>
  <si>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</si>
  <si>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</si>
  <si>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</si>
  <si>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</si>
  <si>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</si>
  <si>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</si>
  <si>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</si>
  <si>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</si>
  <si>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</si>
  <si>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</si>
  <si>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</si>
  <si>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</si>
  <si>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</si>
  <si>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</si>
  <si>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</si>
  <si>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</si>
  <si>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</si>
  <si>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</si>
  <si>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</si>
  <si>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</si>
  <si>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</si>
  <si>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</si>
  <si>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</si>
  <si>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</si>
  <si>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</si>
  <si>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</si>
  <si>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</si>
  <si>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</si>
  <si>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</si>
  <si>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</si>
  <si>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</si>
  <si>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</si>
  <si>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</si>
  <si>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</si>
  <si>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</si>
  <si>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</si>
  <si>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</si>
  <si>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</si>
  <si>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</si>
  <si>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</si>
  <si>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</si>
  <si>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</si>
  <si>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</si>
  <si>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</si>
  <si>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</si>
  <si>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</si>
  <si>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</si>
  <si>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</si>
  <si>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</si>
  <si>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</si>
  <si>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</si>
  <si>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</si>
  <si>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</si>
  <si>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</si>
  <si>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</si>
  <si>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</si>
  <si>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</si>
  <si>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</si>
  <si>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</si>
  <si>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</si>
  <si>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</si>
  <si>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</si>
  <si>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</si>
  <si>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</si>
  <si>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</si>
  <si>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</si>
  <si>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</si>
  <si>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</si>
  <si>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</si>
  <si>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</si>
  <si>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</si>
  <si>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</si>
  <si>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</si>
  <si>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</si>
  <si>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</si>
  <si>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</si>
  <si>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</si>
  <si>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</si>
  <si>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</si>
  <si>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</si>
  <si>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</si>
  <si>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</si>
  <si>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</si>
  <si>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</si>
  <si>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</si>
  <si>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</si>
  <si>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</si>
  <si>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</si>
  <si>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</si>
  <si>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</si>
  <si>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</si>
  <si>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</si>
  <si>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</si>
  <si>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</si>
  <si>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</si>
  <si>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</si>
  <si>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</si>
  <si>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</si>
  <si>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</si>
  <si>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</si>
  <si>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</si>
  <si>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</si>
  <si>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</si>
  <si>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</si>
  <si>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</si>
  <si>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</si>
  <si>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</si>
  <si>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</si>
  <si>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</si>
  <si>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</si>
  <si>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</si>
  <si>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</si>
  <si>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</si>
  <si>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</si>
  <si>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</si>
  <si>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</si>
  <si>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</si>
  <si>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</si>
  <si>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</si>
  <si>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</si>
  <si>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</si>
  <si>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</si>
  <si>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</si>
  <si>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</si>
  <si>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</si>
  <si>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</si>
  <si>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</si>
  <si>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</si>
  <si>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</si>
  <si>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</si>
  <si>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</si>
  <si>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</si>
  <si>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</si>
  <si>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</si>
  <si>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</si>
  <si>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</si>
  <si>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</si>
  <si>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</si>
  <si>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</si>
  <si>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</si>
  <si>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</si>
  <si>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</si>
  <si>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</si>
  <si>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</si>
  <si>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</si>
  <si>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</si>
  <si>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</si>
  <si>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</si>
  <si>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</si>
  <si>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</si>
  <si>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</si>
  <si>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</si>
  <si>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</si>
  <si>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</si>
  <si>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</si>
  <si>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</si>
  <si>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</si>
  <si>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</si>
  <si>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</si>
  <si>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</si>
  <si>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</si>
  <si>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</si>
  <si>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</si>
  <si>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</si>
  <si>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</si>
  <si>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</si>
  <si>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</si>
  <si>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</si>
  <si>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</si>
  <si>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</si>
  <si>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</si>
  <si>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</si>
  <si>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</si>
  <si>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</si>
  <si>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</si>
  <si>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</si>
  <si>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</si>
  <si>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</si>
  <si>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</si>
  <si>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</si>
  <si>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</si>
  <si>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</si>
  <si>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</si>
  <si>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</si>
  <si>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</si>
  <si>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</si>
  <si>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</si>
  <si>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</si>
  <si>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</si>
  <si>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</si>
  <si>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</si>
  <si>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</si>
  <si>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</si>
  <si>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</si>
  <si>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</si>
  <si>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</si>
  <si>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</si>
  <si>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</si>
  <si>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</si>
  <si>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</si>
  <si>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</si>
  <si>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</si>
  <si>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</si>
  <si>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</si>
  <si>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</si>
  <si>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</si>
  <si>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</si>
  <si>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</si>
  <si>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</si>
  <si>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</si>
  <si>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</si>
  <si>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</si>
  <si>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</si>
  <si>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</si>
  <si>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</si>
  <si>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</si>
  <si>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</si>
  <si>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</si>
  <si>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</si>
  <si>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</si>
  <si>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</si>
  <si>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</si>
  <si>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</si>
  <si>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</si>
  <si>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</si>
  <si>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</si>
  <si>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</si>
  <si>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</si>
  <si>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</si>
  <si>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</si>
  <si>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</si>
  <si>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</si>
  <si>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</si>
  <si>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</si>
  <si>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</si>
  <si>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</si>
  <si>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</si>
  <si>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</si>
  <si>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</si>
  <si>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</si>
  <si>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</si>
  <si>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</si>
  <si>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</si>
  <si>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</si>
  <si>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</si>
  <si>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</si>
  <si>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</si>
  <si>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</si>
  <si>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</si>
  <si>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</si>
  <si>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</si>
  <si>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</si>
  <si>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</si>
  <si>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</si>
  <si>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</si>
  <si>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</si>
  <si>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</si>
  <si>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</si>
  <si>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</si>
  <si>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</si>
  <si>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</si>
  <si>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</si>
  <si>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</si>
  <si>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</si>
  <si>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</si>
  <si>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</si>
  <si>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</si>
  <si>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</si>
  <si>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</si>
  <si>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</si>
  <si>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</si>
  <si>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</si>
  <si>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</si>
  <si>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</si>
  <si>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</si>
  <si>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</si>
  <si>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</si>
  <si>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</si>
  <si>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</si>
  <si>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</si>
  <si>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</si>
  <si>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</si>
  <si>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</si>
  <si>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</si>
  <si>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</si>
  <si>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</si>
  <si>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</si>
  <si>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</si>
  <si>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</si>
  <si>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</si>
  <si>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</si>
  <si>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</si>
  <si>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</si>
  <si>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</si>
  <si>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</si>
  <si>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</si>
  <si>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</si>
  <si>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</si>
  <si>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</si>
  <si>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</si>
  <si>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</si>
  <si>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</si>
  <si>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</si>
  <si>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</si>
  <si>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</si>
  <si>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</si>
  <si>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</si>
  <si>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</si>
  <si>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</si>
  <si>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</si>
  <si>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</si>
  <si>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</si>
  <si>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</si>
  <si>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</si>
  <si>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</si>
  <si>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</si>
  <si>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</si>
  <si>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</si>
  <si>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</si>
  <si>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</si>
  <si>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</si>
  <si>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</si>
  <si>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</si>
  <si>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</si>
  <si>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</si>
  <si>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</si>
  <si>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</si>
  <si>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</si>
  <si>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</si>
  <si>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</si>
  <si>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</si>
  <si>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</si>
  <si>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</si>
  <si>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</si>
  <si>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</si>
  <si>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</si>
  <si>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</si>
  <si>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</si>
  <si>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</si>
  <si>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</si>
  <si>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</si>
  <si>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</si>
  <si>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</si>
  <si>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</si>
  <si>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</si>
  <si>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</si>
  <si>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</si>
  <si>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</si>
  <si>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</si>
  <si>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</si>
  <si>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</si>
  <si>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</si>
  <si>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</si>
  <si>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</si>
  <si>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</si>
  <si>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</si>
  <si>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</si>
  <si>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</si>
  <si>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</si>
  <si>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</si>
  <si>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</si>
  <si>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</si>
  <si>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</si>
  <si>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</si>
  <si>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</si>
  <si>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</si>
  <si>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</si>
  <si>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</si>
  <si>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</si>
  <si>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</si>
  <si>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</si>
  <si>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</si>
  <si>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</si>
  <si>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</si>
  <si>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</si>
  <si>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</si>
  <si>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</si>
  <si>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</si>
  <si>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</si>
  <si>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</si>
  <si>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</si>
  <si>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</si>
  <si>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</si>
  <si>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</si>
  <si>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</si>
  <si>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</si>
  <si>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</si>
  <si>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</si>
  <si>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</si>
  <si>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</si>
  <si>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</si>
  <si>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</si>
  <si>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</si>
  <si>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</si>
  <si>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</si>
  <si>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</si>
  <si>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</si>
  <si>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</si>
  <si>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</si>
  <si>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</si>
  <si>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</si>
  <si>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</si>
  <si>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</si>
  <si>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</si>
  <si>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</si>
  <si>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</si>
  <si>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</si>
  <si>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</si>
  <si>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</si>
  <si>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</si>
  <si>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</si>
  <si>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</si>
  <si>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</si>
  <si>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</si>
  <si>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</si>
  <si>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</si>
  <si>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</si>
  <si>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</si>
  <si>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</si>
  <si>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</si>
  <si>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</si>
  <si>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</si>
  <si>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</si>
  <si>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</si>
  <si>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</si>
  <si>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</si>
  <si>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</si>
  <si>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</si>
  <si>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</si>
  <si>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</si>
  <si>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</si>
  <si>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</si>
  <si>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</si>
  <si>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</si>
  <si>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</si>
  <si>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</si>
  <si>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</si>
  <si>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</si>
  <si>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</si>
  <si>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</si>
  <si>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</si>
  <si>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</si>
  <si>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</si>
  <si>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</si>
  <si>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</si>
  <si>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</si>
  <si>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</si>
  <si>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</si>
  <si>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</si>
  <si>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</si>
  <si>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</si>
  <si>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</si>
  <si>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</si>
  <si>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</si>
  <si>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</si>
  <si>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</si>
  <si>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</si>
  <si>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</si>
  <si>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</si>
  <si>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</si>
  <si>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</si>
  <si>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</si>
  <si>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</si>
  <si>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</si>
  <si>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</si>
  <si>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</si>
  <si>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</si>
  <si>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</si>
  <si>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</si>
  <si>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</si>
  <si>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</si>
  <si>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</si>
  <si>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</si>
  <si>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</si>
  <si>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</si>
  <si>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</si>
  <si>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</si>
  <si>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</si>
  <si>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</si>
  <si>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</si>
  <si>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</si>
  <si>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</si>
  <si>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</si>
  <si>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</si>
  <si>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</si>
  <si>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</si>
  <si>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</si>
  <si>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</si>
  <si>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</si>
  <si>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</si>
  <si>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</si>
  <si>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</si>
  <si>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</si>
  <si>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</si>
  <si>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</si>
  <si>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</si>
  <si>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</si>
  <si>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</si>
  <si>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</si>
  <si>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</si>
  <si>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</si>
  <si>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</si>
  <si>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</si>
  <si>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</si>
  <si>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</si>
  <si>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</si>
  <si>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</si>
  <si>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</si>
  <si>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</si>
  <si>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</si>
  <si>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</si>
  <si>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</si>
  <si>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</si>
  <si>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</si>
  <si>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</si>
  <si>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</si>
  <si>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</si>
  <si>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</si>
  <si>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</si>
  <si>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</si>
  <si>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</si>
  <si>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</si>
  <si>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</si>
  <si>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</si>
  <si>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</si>
  <si>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</si>
  <si>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</si>
  <si>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</si>
  <si>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</si>
  <si>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</si>
  <si>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</si>
  <si>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</si>
  <si>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</si>
  <si>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</si>
  <si>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</si>
  <si>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</si>
  <si>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</si>
  <si>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</si>
  <si>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</si>
  <si>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</si>
  <si>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</si>
  <si>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</si>
  <si>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</si>
  <si>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</si>
  <si>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</si>
  <si>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</si>
  <si>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</si>
  <si>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</si>
  <si>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</si>
  <si>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</si>
  <si>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</si>
  <si>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</si>
  <si>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</si>
  <si>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</si>
  <si>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</si>
  <si>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</si>
  <si>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</si>
  <si>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</si>
  <si>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</si>
  <si>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</si>
  <si>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</si>
  <si>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</si>
  <si>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</si>
  <si>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</si>
  <si>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</si>
  <si>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</si>
  <si>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</si>
  <si>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</si>
  <si>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</si>
  <si>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</si>
  <si>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</si>
  <si>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</si>
  <si>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</si>
  <si>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</si>
  <si>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</si>
  <si>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</si>
  <si>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</si>
  <si>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</si>
  <si>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</si>
  <si>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</si>
  <si>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</si>
  <si>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</si>
  <si>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</si>
  <si>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</si>
  <si>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</si>
  <si>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</si>
  <si>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</si>
  <si>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</si>
  <si>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</si>
  <si>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</si>
  <si>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</si>
  <si>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</si>
  <si>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</si>
  <si>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</si>
  <si>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</si>
  <si>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</si>
  <si>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</si>
  <si>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</si>
  <si>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</si>
  <si>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</si>
  <si>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</si>
  <si>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</si>
  <si>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</si>
  <si>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</si>
  <si>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</si>
  <si>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</si>
  <si>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</si>
  <si>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</si>
  <si>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</si>
  <si>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</si>
  <si>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</si>
  <si>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</si>
  <si>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</si>
  <si>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</si>
  <si>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</si>
  <si>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</si>
  <si>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</si>
  <si>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</si>
  <si>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</si>
  <si>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</si>
  <si>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</si>
  <si>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</si>
  <si>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</si>
  <si>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</si>
  <si>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</si>
  <si>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</si>
  <si>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</si>
  <si>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</si>
  <si>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</si>
  <si>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</si>
  <si>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</si>
  <si>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</si>
  <si>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</si>
  <si>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</si>
  <si>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</si>
  <si>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</si>
  <si>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</si>
  <si>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</si>
  <si>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</si>
  <si>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</si>
  <si>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</si>
  <si>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</si>
  <si>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</si>
  <si>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</si>
  <si>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</si>
  <si>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</si>
  <si>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</si>
  <si>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</si>
  <si>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</si>
  <si>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</si>
  <si>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</si>
  <si>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</si>
  <si>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</si>
  <si>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</si>
  <si>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</si>
  <si>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</si>
  <si>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</si>
  <si>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</si>
  <si>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</si>
  <si>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</si>
  <si>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</si>
  <si>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</si>
  <si>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</si>
  <si>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</si>
  <si>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</si>
  <si>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</si>
  <si>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</si>
  <si>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</si>
  <si>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</si>
  <si>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</si>
  <si>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</si>
  <si>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</si>
  <si>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</si>
  <si>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</si>
  <si>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</si>
  <si>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</si>
  <si>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</si>
  <si>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</si>
  <si>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</si>
  <si>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</si>
  <si>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</si>
  <si>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</si>
  <si>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</si>
  <si>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</si>
  <si>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</si>
  <si>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</si>
  <si>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</si>
  <si>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</si>
  <si>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</si>
  <si>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</si>
  <si>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</si>
  <si>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</si>
  <si>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</si>
  <si>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</si>
  <si>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</si>
  <si>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</si>
  <si>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</si>
  <si>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</si>
  <si>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</si>
  <si>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</si>
  <si>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</si>
  <si>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</si>
  <si>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</si>
  <si>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</si>
  <si>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</si>
  <si>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</si>
  <si>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</si>
  <si>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</si>
  <si>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</si>
  <si>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</si>
  <si>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</si>
  <si>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</si>
  <si>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</si>
  <si>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</si>
  <si>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</si>
  <si>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</si>
  <si>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</si>
  <si>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</si>
  <si>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</si>
  <si>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</si>
  <si>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</si>
  <si>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</si>
  <si>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</si>
  <si>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</si>
  <si>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</si>
  <si>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</si>
  <si>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</si>
  <si>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</si>
  <si>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</si>
  <si>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</si>
  <si>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</si>
  <si>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</si>
  <si>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</si>
  <si>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</si>
  <si>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</si>
  <si>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</si>
  <si>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</si>
  <si>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</si>
  <si>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</si>
  <si>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</si>
  <si>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</si>
  <si>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</si>
  <si>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</si>
  <si>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</si>
  <si>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</si>
  <si>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</si>
  <si>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</si>
  <si>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</si>
  <si>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</si>
  <si>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</si>
  <si>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</si>
  <si>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</si>
  <si>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</si>
  <si>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</si>
  <si>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</si>
  <si>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</si>
  <si>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</si>
  <si>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</si>
  <si>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</si>
  <si>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</si>
  <si>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</si>
  <si>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</si>
  <si>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</si>
  <si>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</si>
  <si>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</si>
  <si>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</si>
  <si>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</si>
  <si>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</si>
  <si>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</si>
  <si>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</si>
  <si>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</si>
  <si>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</si>
  <si>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</si>
  <si>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</si>
  <si>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</si>
  <si>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</si>
  <si>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</si>
  <si>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</si>
  <si>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</si>
  <si>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</si>
  <si>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</si>
  <si>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</si>
  <si>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</si>
  <si>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</si>
  <si>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</si>
  <si>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</si>
  <si>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</si>
  <si>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</si>
  <si>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</si>
  <si>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</si>
  <si>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</si>
  <si>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</si>
  <si>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</si>
  <si>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</si>
  <si>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</si>
  <si>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</si>
  <si>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</si>
  <si>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</si>
  <si>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</si>
  <si>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</si>
  <si>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</si>
  <si>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</si>
  <si>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</si>
  <si>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</si>
  <si>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</si>
  <si>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</si>
  <si>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</si>
  <si>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</si>
  <si>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</si>
  <si>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</si>
  <si>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</si>
  <si>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</si>
  <si>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</si>
  <si>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</si>
  <si>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</si>
  <si>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</si>
  <si>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</si>
  <si>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</si>
  <si>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</si>
  <si>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</si>
  <si>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</si>
  <si>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</si>
  <si>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</si>
  <si>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</si>
  <si>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</si>
  <si>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</si>
  <si>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</si>
  <si>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</si>
  <si>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</si>
  <si>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</si>
  <si>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</si>
  <si>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</si>
  <si>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</si>
  <si>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</si>
  <si>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</si>
  <si>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</si>
  <si>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</si>
  <si>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</si>
  <si>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</si>
  <si>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</si>
  <si>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</si>
  <si>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</si>
  <si>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</si>
  <si>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</si>
  <si>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</si>
  <si>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</si>
  <si>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</si>
  <si>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</si>
  <si>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</si>
  <si>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</si>
  <si>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</si>
  <si>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</si>
  <si>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</si>
  <si>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</si>
  <si>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</si>
  <si>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</si>
  <si>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</si>
  <si>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</si>
  <si>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</si>
  <si>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</si>
  <si>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</si>
  <si>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</si>
  <si>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</si>
  <si>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</si>
  <si>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</si>
  <si>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</si>
  <si>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</si>
  <si>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</si>
  <si>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</si>
  <si>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</si>
  <si>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</si>
  <si>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</si>
  <si>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</si>
  <si>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</si>
  <si>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</si>
  <si>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</si>
  <si>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</si>
  <si>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</si>
  <si>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</si>
  <si>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</si>
  <si>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</si>
  <si>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</si>
  <si>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</si>
  <si>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</si>
  <si>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</si>
  <si>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</si>
  <si>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</si>
  <si>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</si>
  <si>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</si>
  <si>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</si>
  <si>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</si>
  <si>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</si>
  <si>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</si>
  <si>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</si>
  <si>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</si>
  <si>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</si>
  <si>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</si>
  <si>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</si>
  <si>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</si>
  <si>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</si>
  <si>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</si>
  <si>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</si>
  <si>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</si>
  <si>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</si>
  <si>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</si>
  <si>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</si>
  <si>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</si>
  <si>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</si>
  <si>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</si>
  <si>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</si>
  <si>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</si>
  <si>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</si>
  <si>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</si>
  <si>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</si>
  <si>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</si>
  <si>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</si>
  <si>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</si>
  <si>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</si>
  <si>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</si>
  <si>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</si>
  <si>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</si>
  <si>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</si>
  <si>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</si>
  <si>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</si>
  <si>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</si>
  <si>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</si>
  <si>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</si>
  <si>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</si>
  <si>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</si>
  <si>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</si>
  <si>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</si>
  <si>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</si>
  <si>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</si>
  <si>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</si>
  <si>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</si>
  <si>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</si>
  <si>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</si>
  <si>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</si>
  <si>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</si>
  <si>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</si>
  <si>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</si>
  <si>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</si>
  <si>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</si>
  <si>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</si>
  <si>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</si>
  <si>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</si>
  <si>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</si>
  <si>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</si>
  <si>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</si>
  <si>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</si>
  <si>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</si>
  <si>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</si>
  <si>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</si>
  <si>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</si>
  <si>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</si>
  <si>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</si>
  <si>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</si>
  <si>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</si>
  <si>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</si>
  <si>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</si>
  <si>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</si>
  <si>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</si>
  <si>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</si>
  <si>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</si>
  <si>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</si>
  <si>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</si>
  <si>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</si>
  <si>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</si>
  <si>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</si>
  <si>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</si>
  <si>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</si>
  <si>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</si>
  <si>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</si>
  <si>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</si>
  <si>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</si>
  <si>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</si>
  <si>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</si>
  <si>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</si>
  <si>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</si>
  <si>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</si>
  <si>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</si>
  <si>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</si>
  <si>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</si>
  <si>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</si>
  <si>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</si>
  <si>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</si>
  <si>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</si>
  <si>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</si>
  <si>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</si>
  <si>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</si>
  <si>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</si>
  <si>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</si>
  <si>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</si>
  <si>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</si>
  <si>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</si>
  <si>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</si>
  <si>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</si>
  <si>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</si>
  <si>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</si>
  <si>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</si>
  <si>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</si>
  <si>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</si>
  <si>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</si>
  <si>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</si>
  <si>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</si>
  <si>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</si>
  <si>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</si>
  <si>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</si>
  <si>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</si>
  <si>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</si>
  <si>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</si>
  <si>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</si>
  <si>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</si>
  <si>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</si>
  <si>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</si>
  <si>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</si>
  <si>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</si>
  <si>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</si>
  <si>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</si>
  <si>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</si>
  <si>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</si>
  <si>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</si>
  <si>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</si>
  <si>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</si>
  <si>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</si>
  <si>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</si>
  <si>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</si>
  <si>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</si>
  <si>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</si>
  <si>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</si>
  <si>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</si>
  <si>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</si>
  <si>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</si>
  <si>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</si>
  <si>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</si>
  <si>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</si>
  <si>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</si>
  <si>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</si>
  <si>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</si>
  <si>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</si>
  <si>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</si>
  <si>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</si>
  <si>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</si>
  <si>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</si>
  <si>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</si>
  <si>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</si>
  <si>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</si>
  <si>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</si>
  <si>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</si>
  <si>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</si>
  <si>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</si>
  <si>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</si>
  <si>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</si>
  <si>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</si>
  <si>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</si>
  <si>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</si>
  <si>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</si>
  <si>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</si>
  <si>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</si>
  <si>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</si>
  <si>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</si>
  <si>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</si>
  <si>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</si>
  <si>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</si>
  <si>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</si>
  <si>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</si>
  <si>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</si>
  <si>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</si>
  <si>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</si>
  <si>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</si>
  <si>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</si>
  <si>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</si>
  <si>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</si>
  <si>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</si>
  <si>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</si>
  <si>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</si>
  <si>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</si>
  <si>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</si>
  <si>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</si>
  <si>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</si>
  <si>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</si>
  <si>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</si>
  <si>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</si>
  <si>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</si>
  <si>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</si>
  <si>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</si>
  <si>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</si>
  <si>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</si>
  <si>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</si>
  <si>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</si>
  <si>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</si>
  <si>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</si>
  <si>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</si>
  <si>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</si>
  <si>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</si>
  <si>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</si>
  <si>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</si>
  <si>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</si>
  <si>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</si>
  <si>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</si>
  <si>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</si>
  <si>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</si>
  <si>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</si>
  <si>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</si>
  <si>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</si>
  <si>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</si>
  <si>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</si>
  <si>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</si>
  <si>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</si>
  <si>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</si>
  <si>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</si>
  <si>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</si>
  <si>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</si>
  <si>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</si>
  <si>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</si>
  <si>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</si>
  <si>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</si>
  <si>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</si>
  <si>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</si>
  <si>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</si>
  <si>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</si>
  <si>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</si>
  <si>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</si>
  <si>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</si>
  <si>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</si>
  <si>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</si>
  <si>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</si>
  <si>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</si>
  <si>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</si>
  <si>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</si>
  <si>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</si>
  <si>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</si>
  <si>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</si>
  <si>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</si>
  <si>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</si>
  <si>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</si>
  <si>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</si>
  <si>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</si>
  <si>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</si>
  <si>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</si>
  <si>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</si>
  <si>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</si>
  <si>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</si>
  <si>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</si>
  <si>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</si>
  <si>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</si>
  <si>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</si>
  <si>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</si>
  <si>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</si>
  <si>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</si>
  <si>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</si>
  <si>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</si>
  <si>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</si>
  <si>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</si>
  <si>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</si>
  <si>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</si>
  <si>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</si>
  <si>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</si>
  <si>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</si>
  <si>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</si>
  <si>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</si>
  <si>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</si>
  <si>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</si>
  <si>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</si>
  <si>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</si>
  <si>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</si>
  <si>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</si>
  <si>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</si>
  <si>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</si>
  <si>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</si>
  <si>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</si>
  <si>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</si>
  <si>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</si>
  <si>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</si>
  <si>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</si>
  <si>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</si>
  <si>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</si>
  <si>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</si>
  <si>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</si>
  <si>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</si>
  <si>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</si>
  <si>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</si>
  <si>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</si>
  <si>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</si>
  <si>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</si>
  <si>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</si>
  <si>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</si>
  <si>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</si>
  <si>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</si>
  <si>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</si>
  <si>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</si>
  <si>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</si>
  <si>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</si>
  <si>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</si>
  <si>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</si>
  <si>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</si>
  <si>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</si>
  <si>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</si>
  <si>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</si>
  <si>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</si>
  <si>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</si>
  <si>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</si>
  <si>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</si>
  <si>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</si>
  <si>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</si>
  <si>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</si>
  <si>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</si>
  <si>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</si>
  <si>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</si>
  <si>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</si>
  <si>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</si>
  <si>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</si>
  <si>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</si>
  <si>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</si>
  <si>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</si>
  <si>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</si>
  <si>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</si>
  <si>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</si>
  <si>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</si>
  <si>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</si>
  <si>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</si>
  <si>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</si>
  <si>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</si>
  <si>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</si>
  <si>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</si>
  <si>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</si>
  <si>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</si>
  <si>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</si>
  <si>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</si>
  <si>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</si>
  <si>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</si>
  <si>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</si>
  <si>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</si>
  <si>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</si>
  <si>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</si>
  <si>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</si>
  <si>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</si>
  <si>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</si>
  <si>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</si>
  <si>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</si>
  <si>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</si>
  <si>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</si>
  <si>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</si>
  <si>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</si>
  <si>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</si>
  <si>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</si>
  <si>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</si>
  <si>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</si>
  <si>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</si>
  <si>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</si>
  <si>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</si>
  <si>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</si>
  <si>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</si>
  <si>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</si>
  <si>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</si>
  <si>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</si>
  <si>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</si>
  <si>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</si>
  <si>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</si>
  <si>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</si>
  <si>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</si>
  <si>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</si>
  <si>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</si>
  <si>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</si>
  <si>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</si>
  <si>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</si>
  <si>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</si>
  <si>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</si>
  <si>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</si>
  <si>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</si>
  <si>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</si>
  <si>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</si>
  <si>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</si>
  <si>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</si>
  <si>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</si>
  <si>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</si>
  <si>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</si>
  <si>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</si>
  <si>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</si>
  <si>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</si>
  <si>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</si>
  <si>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</si>
  <si>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</si>
  <si>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</si>
  <si>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</si>
  <si>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</si>
  <si>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</si>
  <si>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</si>
  <si>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</si>
  <si>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</si>
  <si>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</si>
  <si>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</si>
  <si>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</si>
  <si>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</si>
  <si>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</si>
  <si>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</si>
  <si>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</si>
  <si>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</si>
  <si>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</si>
  <si>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</si>
  <si>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</si>
  <si>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</si>
  <si>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</si>
  <si>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</si>
  <si>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</si>
  <si>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</si>
  <si>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</si>
  <si>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</si>
  <si>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</si>
  <si>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</si>
  <si>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</si>
  <si>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</si>
  <si>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</si>
  <si>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</si>
  <si>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</si>
  <si>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</si>
  <si>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</si>
  <si>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</si>
  <si>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</si>
  <si>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</si>
  <si>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</si>
  <si>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</si>
  <si>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</si>
  <si>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</si>
  <si>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</si>
  <si>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</si>
  <si>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</si>
  <si>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</si>
  <si>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</si>
  <si>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</si>
  <si>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</si>
  <si>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</si>
  <si>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</si>
  <si>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</si>
  <si>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</si>
  <si>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</si>
  <si>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</si>
  <si>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</si>
  <si>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</si>
  <si>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</si>
  <si>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</si>
  <si>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</si>
  <si>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</si>
  <si>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</si>
  <si>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</si>
  <si>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</si>
  <si>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</si>
  <si>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</si>
  <si>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</si>
  <si>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</si>
  <si>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</si>
  <si>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</si>
  <si>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</si>
  <si>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</si>
  <si>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</si>
  <si>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</si>
  <si>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</si>
  <si>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</si>
  <si>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</si>
  <si>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</si>
  <si>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</si>
  <si>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</si>
  <si>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</si>
  <si>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</si>
  <si>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</si>
  <si>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</si>
  <si>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</si>
  <si>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</si>
  <si>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</si>
  <si>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</si>
  <si>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</si>
  <si>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</si>
  <si>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</si>
  <si>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</si>
  <si>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</si>
  <si>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</si>
  <si>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</si>
  <si>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</si>
  <si>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</si>
  <si>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</si>
  <si>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</si>
  <si>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</si>
  <si>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</si>
  <si>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</si>
  <si>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</si>
  <si>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</si>
  <si>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</si>
  <si>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</si>
  <si>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</si>
  <si>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</si>
  <si>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</si>
  <si>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</si>
  <si>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</si>
  <si>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</si>
  <si>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</si>
  <si>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</si>
  <si>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</si>
  <si>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</si>
  <si>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</si>
  <si>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</si>
  <si>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</si>
  <si>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</si>
  <si>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</si>
  <si>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</si>
  <si>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</si>
  <si>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</si>
  <si>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</si>
  <si>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</si>
  <si>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</si>
  <si>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</si>
  <si>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</si>
  <si>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</si>
  <si>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</si>
  <si>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</si>
  <si>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</si>
  <si>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</si>
  <si>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</si>
  <si>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</si>
  <si>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</si>
  <si>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</si>
  <si>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</si>
  <si>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</si>
  <si>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</si>
  <si>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</si>
  <si>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</si>
  <si>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</si>
  <si>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</si>
  <si>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</si>
  <si>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</si>
  <si>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</si>
  <si>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</si>
  <si>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</si>
  <si>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</si>
  <si>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</si>
  <si>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</si>
  <si>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</si>
  <si>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</si>
  <si>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</si>
  <si>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</si>
  <si>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</si>
  <si>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</si>
  <si>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</si>
  <si>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</si>
  <si>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</si>
  <si>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</si>
  <si>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</si>
  <si>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</si>
  <si>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</si>
  <si>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</si>
  <si>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</si>
  <si>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</si>
  <si>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</si>
  <si>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</si>
  <si>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</si>
  <si>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</si>
  <si>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</si>
  <si>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</si>
  <si>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</si>
  <si>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</si>
  <si>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</si>
  <si>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</si>
  <si>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</si>
  <si>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</si>
  <si>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</si>
  <si>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</si>
  <si>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</si>
  <si>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</si>
  <si>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</si>
  <si>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</si>
  <si>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</si>
  <si>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</si>
  <si>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</si>
  <si>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</si>
  <si>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</si>
  <si>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</si>
  <si>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</si>
  <si>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</si>
  <si>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</si>
  <si>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</si>
  <si>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</si>
  <si>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</si>
  <si>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</si>
  <si>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</si>
  <si>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</si>
  <si>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</si>
  <si>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</si>
  <si>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</si>
  <si>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</si>
  <si>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</si>
  <si>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</si>
  <si>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</si>
  <si>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</si>
  <si>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</si>
  <si>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</si>
  <si>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</si>
  <si>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</si>
  <si>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</si>
  <si>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</si>
  <si>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</si>
  <si>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</si>
  <si>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</si>
  <si>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</si>
  <si>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</si>
  <si>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</si>
  <si>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</si>
  <si>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</si>
  <si>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</si>
  <si>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</si>
  <si>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</si>
  <si>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</si>
  <si>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</si>
  <si>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</si>
  <si>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</si>
  <si>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</si>
  <si>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</si>
  <si>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</si>
  <si>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</si>
  <si>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</si>
  <si>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</si>
  <si>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</si>
  <si>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</si>
  <si>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</si>
  <si>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</si>
  <si>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</si>
  <si>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</si>
  <si>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</si>
  <si>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</si>
  <si>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</si>
  <si>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</si>
  <si>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</si>
  <si>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</si>
  <si>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</si>
  <si>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</si>
  <si>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</si>
  <si>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</si>
  <si>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</si>
  <si>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</si>
  <si>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</si>
  <si>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</si>
  <si>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</si>
  <si>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</si>
  <si>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</si>
  <si>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</si>
  <si>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</si>
  <si>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</si>
  <si>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</si>
  <si>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</si>
  <si>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</si>
  <si>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</si>
  <si>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</si>
  <si>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</si>
  <si>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</si>
  <si>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</si>
  <si>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</si>
  <si>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</si>
  <si>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</si>
  <si>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</si>
  <si>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</si>
  <si>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</si>
  <si>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</si>
  <si>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</si>
  <si>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</si>
  <si>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</si>
  <si>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</si>
  <si>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</si>
  <si>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</si>
  <si>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</si>
  <si>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</si>
  <si>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</si>
  <si>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</si>
  <si>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</si>
  <si>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</si>
  <si>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</si>
  <si>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</si>
  <si>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</si>
  <si>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</si>
  <si>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</si>
  <si>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</si>
  <si>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</si>
  <si>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</si>
  <si>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</si>
  <si>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</si>
  <si>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</si>
  <si>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</si>
  <si>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</si>
  <si>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</si>
  <si>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</si>
  <si>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</si>
  <si>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</si>
  <si>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</si>
  <si>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</si>
  <si>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</si>
  <si>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</si>
  <si>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</si>
  <si>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</si>
  <si>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</si>
  <si>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</si>
  <si>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</si>
  <si>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</si>
  <si>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</si>
  <si>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</si>
  <si>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</si>
  <si>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</si>
  <si>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</si>
  <si>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</si>
  <si>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</si>
  <si>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</si>
  <si>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</si>
  <si>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</si>
  <si>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</si>
  <si>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</si>
  <si>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</si>
  <si>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</si>
  <si>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</si>
  <si>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</si>
  <si>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</si>
  <si>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</si>
  <si>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</si>
  <si>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</si>
  <si>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</si>
  <si>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</si>
  <si>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</si>
  <si>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</si>
  <si>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</si>
  <si>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</si>
  <si>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</si>
  <si>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</si>
  <si>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</si>
  <si>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</si>
  <si>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</si>
  <si>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</si>
  <si>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</si>
  <si>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</si>
  <si>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</si>
  <si>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</si>
  <si>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</si>
  <si>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</si>
  <si>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</si>
  <si>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</si>
  <si>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</si>
  <si>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</si>
  <si>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</si>
  <si>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</si>
  <si>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</si>
  <si>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</si>
  <si>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</si>
  <si>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</si>
  <si>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</si>
  <si>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</si>
  <si>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</si>
  <si>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</si>
  <si>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</si>
  <si>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</si>
  <si>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</si>
  <si>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</si>
  <si>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</si>
  <si>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</si>
  <si>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</si>
  <si>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</si>
  <si>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</si>
  <si>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</si>
  <si>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</si>
  <si>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</si>
  <si>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</si>
  <si>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</si>
  <si>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</si>
  <si>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</si>
  <si>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</si>
  <si>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</si>
  <si>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</si>
  <si>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</si>
  <si>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</si>
  <si>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</si>
  <si>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</si>
  <si>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</si>
  <si>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</si>
  <si>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</si>
  <si>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</si>
  <si>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</si>
  <si>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</si>
  <si>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</si>
  <si>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</si>
  <si>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</si>
  <si>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</si>
  <si>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</si>
  <si>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</si>
  <si>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</si>
  <si>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</si>
  <si>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</si>
  <si>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</si>
  <si>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</si>
  <si>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</si>
  <si>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</si>
  <si>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</si>
  <si>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</si>
  <si>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</si>
  <si>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</si>
  <si>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</si>
  <si>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</si>
  <si>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</si>
  <si>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</si>
  <si>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</si>
  <si>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</si>
  <si>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</si>
  <si>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</si>
  <si>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</si>
  <si>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</si>
  <si>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</si>
  <si>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</si>
  <si>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</si>
  <si>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</si>
  <si>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</si>
  <si>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</si>
  <si>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</si>
  <si>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</si>
  <si>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</si>
  <si>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</si>
  <si>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</si>
  <si>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</si>
  <si>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</si>
  <si>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</si>
  <si>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</si>
  <si>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</si>
  <si>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</si>
  <si>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</si>
  <si>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</si>
  <si>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</si>
  <si>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</si>
  <si>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</si>
  <si>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</si>
  <si>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</si>
  <si>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</si>
  <si>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</si>
  <si>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</si>
  <si>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</si>
  <si>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</si>
  <si>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</si>
  <si>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</si>
  <si>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</si>
  <si>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</si>
  <si>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</si>
  <si>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</si>
  <si>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</si>
  <si>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</si>
  <si>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</si>
  <si>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</si>
  <si>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</si>
  <si>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</si>
  <si>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</si>
  <si>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</si>
  <si>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</si>
  <si>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</si>
  <si>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</si>
  <si>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</si>
  <si>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</si>
  <si>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</si>
  <si>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</si>
  <si>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</si>
  <si>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</si>
  <si>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</si>
  <si>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</si>
  <si>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</si>
  <si>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</si>
  <si>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</si>
  <si>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</si>
  <si>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</si>
  <si>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</si>
  <si>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</si>
  <si>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</si>
  <si>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</si>
  <si>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</si>
  <si>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</si>
  <si>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</si>
  <si>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</si>
  <si>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</si>
  <si>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</si>
  <si>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</si>
  <si>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</si>
  <si>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</si>
  <si>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</si>
  <si>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</si>
  <si>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</si>
  <si>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</si>
  <si>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</si>
  <si>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</si>
  <si>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</si>
  <si>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</si>
  <si>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</si>
  <si>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</si>
  <si>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</si>
  <si>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</si>
  <si>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</si>
  <si>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</si>
  <si>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</si>
  <si>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</si>
  <si>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</si>
  <si>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</si>
  <si>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</si>
  <si>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</si>
  <si>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</si>
  <si>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</si>
  <si>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</si>
  <si>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</si>
  <si>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</si>
  <si>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</si>
  <si>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</si>
  <si>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</si>
  <si>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</si>
  <si>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</si>
  <si>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</si>
  <si>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</si>
  <si>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</si>
  <si>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</si>
  <si>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</si>
  <si>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</si>
  <si>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</si>
  <si>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</si>
  <si>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</si>
  <si>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</si>
  <si>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</si>
  <si>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</si>
  <si>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</si>
  <si>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</si>
  <si>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</si>
  <si>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</si>
  <si>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</si>
  <si>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</si>
  <si>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</si>
  <si>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</si>
  <si>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</si>
  <si>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</si>
  <si>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</si>
  <si>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</si>
  <si>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</si>
  <si>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</si>
  <si>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</si>
  <si>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</si>
  <si>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</si>
  <si>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</si>
  <si>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</si>
  <si>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</si>
  <si>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</si>
  <si>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</si>
  <si>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</si>
  <si>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</si>
  <si>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</si>
  <si>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</si>
  <si>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</si>
  <si>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</si>
  <si>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</si>
  <si>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</si>
  <si>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</si>
  <si>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</si>
  <si>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</si>
  <si>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</si>
  <si>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</si>
  <si>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</si>
  <si>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</si>
  <si>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</si>
  <si>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</si>
  <si>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</si>
  <si>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</si>
  <si>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</si>
  <si>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</si>
  <si>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</si>
  <si>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</si>
  <si>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</si>
  <si>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</si>
  <si>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</si>
  <si>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</si>
  <si>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</si>
  <si>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</si>
  <si>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</si>
  <si>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</si>
  <si>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</si>
  <si>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</si>
  <si>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</si>
  <si>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</si>
  <si>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</si>
  <si>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</si>
  <si>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</si>
  <si>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</si>
  <si>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</si>
  <si>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</si>
  <si>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</si>
  <si>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</si>
  <si>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</si>
  <si>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</si>
  <si>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</si>
  <si>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</si>
  <si>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</si>
  <si>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</si>
  <si>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</si>
  <si>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</si>
  <si>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</si>
  <si>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</si>
  <si>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</si>
  <si>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</si>
  <si>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</si>
  <si>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</si>
  <si>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</si>
  <si>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</si>
  <si>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</si>
  <si>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</si>
  <si>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</si>
  <si>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</si>
  <si>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</si>
  <si>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</si>
  <si>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</si>
  <si>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</si>
  <si>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</si>
  <si>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</si>
  <si>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</si>
  <si>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</si>
  <si>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</si>
  <si>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</si>
  <si>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</si>
  <si>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</si>
  <si>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</si>
  <si>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</si>
  <si>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</si>
  <si>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</si>
  <si>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</si>
  <si>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</si>
  <si>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</si>
  <si>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</si>
  <si>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</si>
  <si>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</si>
  <si>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</si>
  <si>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</si>
  <si>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</si>
  <si>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</si>
  <si>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</si>
  <si>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</si>
  <si>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</si>
  <si>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</si>
  <si>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</si>
  <si>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</si>
  <si>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</si>
  <si>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</si>
  <si>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</si>
  <si>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</si>
  <si>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</si>
  <si>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</si>
  <si>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</si>
  <si>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</si>
  <si>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</si>
  <si>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</si>
  <si>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</si>
  <si>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</si>
  <si>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</si>
  <si>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</si>
  <si>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</si>
  <si>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</si>
  <si>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</si>
  <si>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</si>
  <si>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</si>
  <si>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</si>
  <si>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</si>
  <si>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</si>
  <si>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</si>
  <si>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</si>
  <si>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</si>
  <si>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</si>
  <si>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</si>
  <si>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</si>
  <si>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</si>
  <si>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</si>
  <si>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</si>
  <si>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</si>
  <si>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</si>
  <si>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</si>
  <si>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</si>
  <si>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</si>
  <si>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</si>
  <si>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</si>
  <si>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</si>
  <si>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</si>
  <si>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</si>
  <si>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</si>
  <si>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</si>
  <si>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</si>
  <si>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</si>
  <si>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</si>
  <si>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</si>
  <si>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</si>
  <si>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</si>
  <si>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</si>
  <si>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</si>
  <si>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</si>
  <si>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</si>
  <si>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</si>
  <si>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</si>
  <si>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</si>
  <si>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</si>
  <si>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</si>
  <si>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</si>
  <si>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</si>
  <si>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</si>
  <si>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</si>
  <si>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</si>
  <si>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</si>
  <si>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</si>
  <si>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</si>
  <si>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</si>
  <si>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</si>
  <si>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</si>
  <si>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</si>
  <si>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</si>
  <si>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</si>
  <si>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</si>
  <si>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</si>
  <si>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</si>
  <si>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</si>
  <si>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</si>
  <si>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</si>
  <si>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</si>
  <si>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</si>
  <si>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</si>
  <si>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</si>
  <si>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</si>
  <si>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</si>
  <si>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</si>
  <si>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</si>
  <si>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</si>
  <si>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</si>
  <si>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</si>
  <si>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</si>
  <si>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</si>
  <si>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</si>
  <si>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</si>
  <si>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</si>
  <si>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</si>
  <si>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</si>
  <si>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</si>
  <si>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</si>
  <si>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</si>
  <si>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</si>
  <si>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</si>
  <si>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</si>
  <si>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</si>
  <si>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</si>
  <si>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</si>
  <si>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</si>
  <si>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</si>
  <si>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</si>
  <si>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</si>
  <si>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</si>
  <si>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</si>
  <si>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</si>
  <si>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</si>
  <si>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</si>
  <si>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</si>
  <si>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</si>
  <si>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</si>
  <si>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</si>
  <si>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</si>
  <si>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</si>
  <si>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</si>
  <si>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</si>
  <si>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</si>
  <si>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</si>
  <si>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</si>
  <si>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</si>
  <si>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</si>
  <si>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</si>
  <si>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</si>
  <si>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</si>
  <si>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</si>
  <si>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</si>
  <si>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</si>
  <si>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</si>
  <si>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</si>
  <si>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</si>
  <si>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</si>
  <si>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</si>
  <si>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</si>
  <si>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</si>
  <si>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</si>
  <si>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</si>
  <si>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</si>
  <si>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</si>
  <si>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</si>
  <si>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</si>
  <si>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</si>
  <si>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</si>
  <si>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</si>
  <si>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</si>
  <si>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</si>
  <si>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</si>
  <si>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</si>
  <si>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</si>
  <si>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</si>
  <si>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</si>
  <si>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</si>
  <si>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</si>
  <si>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</si>
  <si>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</si>
  <si>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</si>
  <si>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</si>
  <si>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</si>
  <si>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</si>
  <si>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</si>
  <si>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</si>
  <si>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</si>
  <si>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</si>
  <si>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</si>
  <si>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</si>
  <si>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</si>
  <si>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</si>
  <si>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</si>
  <si>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</si>
  <si>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</si>
  <si>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</si>
  <si>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</si>
  <si>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</si>
  <si>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</si>
  <si>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</si>
  <si>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</si>
  <si>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</si>
  <si>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</si>
  <si>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</si>
  <si>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</si>
  <si>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</si>
  <si>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</si>
  <si>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</si>
  <si>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</si>
  <si>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</si>
  <si>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</si>
  <si>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</si>
  <si>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</si>
  <si>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</si>
  <si>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</si>
  <si>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</si>
  <si>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</si>
  <si>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</si>
  <si>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</si>
  <si>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</si>
  <si>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</si>
  <si>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</si>
  <si>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</si>
  <si>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</si>
  <si>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</si>
  <si>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</si>
  <si>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</si>
  <si>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</si>
  <si>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</si>
  <si>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</si>
  <si>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</si>
  <si>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</si>
  <si>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</si>
  <si>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</si>
  <si>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</si>
  <si>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</si>
  <si>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</si>
  <si>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</si>
  <si>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</si>
  <si>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</si>
  <si>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</si>
  <si>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</si>
  <si>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</si>
  <si>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</si>
  <si>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</si>
  <si>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</si>
  <si>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</si>
  <si>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</si>
  <si>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</si>
  <si>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</si>
  <si>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</si>
  <si>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</si>
  <si>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</si>
  <si>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</si>
  <si>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</si>
  <si>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</si>
  <si>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</si>
  <si>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</si>
  <si>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</si>
  <si>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</si>
  <si>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</si>
  <si>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</si>
  <si>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</si>
  <si>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</si>
  <si>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</si>
  <si>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</si>
  <si>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</si>
  <si>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</si>
  <si>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</si>
  <si>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</si>
  <si>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</si>
  <si>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</si>
  <si>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</si>
  <si>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</si>
  <si>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</si>
  <si>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</si>
  <si>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</si>
  <si>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</si>
  <si>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</si>
  <si>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</si>
  <si>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</si>
  <si>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</si>
  <si>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</si>
  <si>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</si>
  <si>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</si>
  <si>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</si>
  <si>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</si>
  <si>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</si>
  <si>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</si>
  <si>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</si>
  <si>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</si>
  <si>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</si>
  <si>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</si>
  <si>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</si>
  <si>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</si>
  <si>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</si>
  <si>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</si>
  <si>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</si>
  <si>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</si>
  <si>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</si>
  <si>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</si>
  <si>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</si>
  <si>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</si>
  <si>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</si>
  <si>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</si>
  <si>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</si>
  <si>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</si>
  <si>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</si>
  <si>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</si>
  <si>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</si>
  <si>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</si>
  <si>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</si>
  <si>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</si>
  <si>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</si>
  <si>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</si>
  <si>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</si>
  <si>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</si>
  <si>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</si>
  <si>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</si>
  <si>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</si>
  <si>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</si>
  <si>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</si>
  <si>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</si>
  <si>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</si>
  <si>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</si>
  <si>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</si>
  <si>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</si>
  <si>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</si>
  <si>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</si>
  <si>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</si>
  <si>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</si>
  <si>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</si>
  <si>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</si>
  <si>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</si>
  <si>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</si>
  <si>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</si>
  <si>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</si>
  <si>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</si>
  <si>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</si>
  <si>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</si>
  <si>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</si>
  <si>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</si>
  <si>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</si>
  <si>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</si>
  <si>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</si>
  <si>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</si>
  <si>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</si>
  <si>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</si>
  <si>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</si>
  <si>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</si>
  <si>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</si>
  <si>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</si>
  <si>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</si>
  <si>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</si>
  <si>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</si>
  <si>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</si>
  <si>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</si>
  <si>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</si>
  <si>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</si>
  <si>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</si>
  <si>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</si>
  <si>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</si>
  <si>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</si>
  <si>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</si>
  <si>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</si>
  <si>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</si>
  <si>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</si>
  <si>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</si>
  <si>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</si>
  <si>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</si>
  <si>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</si>
  <si>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</si>
  <si>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</si>
  <si>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</si>
  <si>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</si>
  <si>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</si>
  <si>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</si>
  <si>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</si>
  <si>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</si>
  <si>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</si>
  <si>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</si>
  <si>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</si>
  <si>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</si>
  <si>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</si>
  <si>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</si>
  <si>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</si>
  <si>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</si>
  <si>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</si>
  <si>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</si>
  <si>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</si>
  <si>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</si>
  <si>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</si>
  <si>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</si>
  <si>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</si>
  <si>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</si>
  <si>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</si>
  <si>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</si>
  <si>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</si>
  <si>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</si>
  <si>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</si>
  <si>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</si>
  <si>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</si>
  <si>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</si>
  <si>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</si>
  <si>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</si>
  <si>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</si>
  <si>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</si>
  <si>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</si>
  <si>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</si>
  <si>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</si>
  <si>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</si>
  <si>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</si>
  <si>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</si>
  <si>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</si>
  <si>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</si>
  <si>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</si>
  <si>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</si>
  <si>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</si>
  <si>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</si>
  <si>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</si>
  <si>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</si>
  <si>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</si>
  <si>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</si>
  <si>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</si>
  <si>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</si>
  <si>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</si>
  <si>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</si>
  <si>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</si>
  <si>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</si>
  <si>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</si>
  <si>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</si>
  <si>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</si>
  <si>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</si>
  <si>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</si>
  <si>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</si>
  <si>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</si>
  <si>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</si>
  <si>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</si>
  <si>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</si>
  <si>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</si>
  <si>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</si>
  <si>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</si>
  <si>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</si>
  <si>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</si>
  <si>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</si>
  <si>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</si>
  <si>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</si>
  <si>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</si>
  <si>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</si>
  <si>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</si>
  <si>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</si>
  <si>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</si>
  <si>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</si>
  <si>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</si>
  <si>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</si>
  <si>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</si>
  <si>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</si>
  <si>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</si>
  <si>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</si>
  <si>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</si>
  <si>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</si>
  <si>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</si>
  <si>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</si>
  <si>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</si>
  <si>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</si>
  <si>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</si>
  <si>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</si>
  <si>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</si>
  <si>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</si>
  <si>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</si>
  <si>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</si>
  <si>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</si>
  <si>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</si>
  <si>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</si>
  <si>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</si>
  <si>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</si>
  <si>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</si>
  <si>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</si>
  <si>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</si>
  <si>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</si>
  <si>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</si>
  <si>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</si>
  <si>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</si>
  <si>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</si>
  <si>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</si>
  <si>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</si>
  <si>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</si>
  <si>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</si>
  <si>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</si>
  <si>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</si>
  <si>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</si>
  <si>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</si>
  <si>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</si>
  <si>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</si>
  <si>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</si>
  <si>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</si>
  <si>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</si>
  <si>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</si>
  <si>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</si>
  <si>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</si>
  <si>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</si>
  <si>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</si>
  <si>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</si>
  <si>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</si>
  <si>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</si>
  <si>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</si>
  <si>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</si>
  <si>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</si>
  <si>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</si>
  <si>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</si>
  <si>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</si>
  <si>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</si>
  <si>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</si>
  <si>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</si>
  <si>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</si>
  <si>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</si>
  <si>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</si>
  <si>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</si>
  <si>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</si>
  <si>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</si>
  <si>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</si>
  <si>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</si>
  <si>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</si>
  <si>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</si>
  <si>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</si>
  <si>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</si>
  <si>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</si>
  <si>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</si>
  <si>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</si>
  <si>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</si>
  <si>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</si>
  <si>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</si>
  <si>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</si>
  <si>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</si>
  <si>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</si>
  <si>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</si>
  <si>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</si>
  <si>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</si>
  <si>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</si>
  <si>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</si>
  <si>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</si>
  <si>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</si>
  <si>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</si>
  <si>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</si>
  <si>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</si>
  <si>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</si>
  <si>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</si>
  <si>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</si>
  <si>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</si>
  <si>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</si>
  <si>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</si>
  <si>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</si>
  <si>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</si>
  <si>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</si>
  <si>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</si>
  <si>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</si>
  <si>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</si>
  <si>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</si>
  <si>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</si>
  <si>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</si>
  <si>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</si>
  <si>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</si>
  <si>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</si>
  <si>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</si>
  <si>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</si>
  <si>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</si>
  <si>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</si>
  <si>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</si>
  <si>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</si>
  <si>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</si>
  <si>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</si>
  <si>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</si>
  <si>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</si>
  <si>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</si>
  <si>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</si>
  <si>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</si>
  <si>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</si>
  <si>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</si>
  <si>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</si>
  <si>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</si>
  <si>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</si>
  <si>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</si>
  <si>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</si>
  <si>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</si>
  <si>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</si>
  <si>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</si>
  <si>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</si>
  <si>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</si>
  <si>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</si>
  <si>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</si>
  <si>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</si>
  <si>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</si>
  <si>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</si>
  <si>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</si>
  <si>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</si>
  <si>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</si>
  <si>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</si>
  <si>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</si>
  <si>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</si>
  <si>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</si>
  <si>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</si>
  <si>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</si>
  <si>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</si>
  <si>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</si>
  <si>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</si>
  <si>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</si>
  <si>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</si>
  <si>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</si>
  <si>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</si>
  <si>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</si>
  <si>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</si>
  <si>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</si>
  <si>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</si>
  <si>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</si>
  <si>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</si>
  <si>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</si>
  <si>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</si>
  <si>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</si>
  <si>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</si>
  <si>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</si>
  <si>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</si>
  <si>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</si>
  <si>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</si>
  <si>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</si>
  <si>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</si>
  <si>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</si>
  <si>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</si>
  <si>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</si>
  <si>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</si>
  <si>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</si>
  <si>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</si>
  <si>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</si>
  <si>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</si>
  <si>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</si>
  <si>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</si>
  <si>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</si>
  <si>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</si>
  <si>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</si>
  <si>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</si>
  <si>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</si>
  <si>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</si>
  <si>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</si>
  <si>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</si>
  <si>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</si>
  <si>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</si>
  <si>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</si>
  <si>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</si>
  <si>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</si>
  <si>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</si>
  <si>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</si>
  <si>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</si>
  <si>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</si>
  <si>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</si>
  <si>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</si>
  <si>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</si>
  <si>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</si>
  <si>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</si>
  <si>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</si>
  <si>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</si>
  <si>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</si>
  <si>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</si>
  <si>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</si>
  <si>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</si>
  <si>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</si>
  <si>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</si>
  <si>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</si>
  <si>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</si>
  <si>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</si>
  <si>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</si>
  <si>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</si>
  <si>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</si>
  <si>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</si>
  <si>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</si>
  <si>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</si>
  <si>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</si>
  <si>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</si>
  <si>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</si>
  <si>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</si>
  <si>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</si>
  <si>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</si>
  <si>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</si>
  <si>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</si>
  <si>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</si>
  <si>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</si>
  <si>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</si>
  <si>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</si>
  <si>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</si>
  <si>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</si>
  <si>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</si>
  <si>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</si>
  <si>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</si>
  <si>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</si>
  <si>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</si>
  <si>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</si>
  <si>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</si>
  <si>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</si>
  <si>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</si>
  <si>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</si>
  <si>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</si>
  <si>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</si>
  <si>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</si>
  <si>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</si>
  <si>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</si>
  <si>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</si>
  <si>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</si>
  <si>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</si>
  <si>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</si>
  <si>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</si>
  <si>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</si>
  <si>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</si>
  <si>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</si>
  <si>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</si>
  <si>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</si>
  <si>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</si>
  <si>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</si>
  <si>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</si>
  <si>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</si>
  <si>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</si>
  <si>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</si>
  <si>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</si>
  <si>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</si>
  <si>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</si>
  <si>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</si>
  <si>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</si>
  <si>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</si>
  <si>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</si>
  <si>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</si>
  <si>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</si>
  <si>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</si>
  <si>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</si>
  <si>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</si>
  <si>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</si>
  <si>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</si>
  <si>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</si>
  <si>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</si>
  <si>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</si>
  <si>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</si>
  <si>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</si>
  <si>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</si>
  <si>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</si>
  <si>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</si>
  <si>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</si>
  <si>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</si>
  <si>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</si>
  <si>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</si>
  <si>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</si>
  <si>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</si>
  <si>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</si>
  <si>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</si>
  <si>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</si>
  <si>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</si>
  <si>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</si>
  <si>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</si>
  <si>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</si>
  <si>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</si>
  <si>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</si>
  <si>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</si>
  <si>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</si>
  <si>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</si>
  <si>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</si>
  <si>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</si>
  <si>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</si>
  <si>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</si>
  <si>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</si>
  <si>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</si>
  <si>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</si>
  <si>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</si>
  <si>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</si>
  <si>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</si>
  <si>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</si>
  <si>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</si>
  <si>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</si>
  <si>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</si>
  <si>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</si>
  <si>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</si>
  <si>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</si>
  <si>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</si>
  <si>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</si>
  <si>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</si>
  <si>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</si>
  <si>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</si>
  <si>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</si>
  <si>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</si>
  <si>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</si>
  <si>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</si>
  <si>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</si>
  <si>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</si>
  <si>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</si>
  <si>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</si>
  <si>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</si>
  <si>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</si>
  <si>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</si>
  <si>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</si>
  <si>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</si>
  <si>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</si>
  <si>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</si>
  <si>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</si>
  <si>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</si>
  <si>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</si>
  <si>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</si>
  <si>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</si>
  <si>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</si>
  <si>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</si>
  <si>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</si>
  <si>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</si>
  <si>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</si>
  <si>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</si>
  <si>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</si>
  <si>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</si>
  <si>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</si>
  <si>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</si>
  <si>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</si>
  <si>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</si>
  <si>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</si>
  <si>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</si>
  <si>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</si>
  <si>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</si>
  <si>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</si>
  <si>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</si>
  <si>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</si>
  <si>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</si>
  <si>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</si>
  <si>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</si>
  <si>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</si>
  <si>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</si>
  <si>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</si>
  <si>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</si>
  <si>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</si>
  <si>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</si>
  <si>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</si>
  <si>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</si>
  <si>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</si>
  <si>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</si>
  <si>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</si>
  <si>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</si>
  <si>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</si>
  <si>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</si>
  <si>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</si>
  <si>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</si>
  <si>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</si>
  <si>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</si>
  <si>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</si>
  <si>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</si>
  <si>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</si>
  <si>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</si>
  <si>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</si>
  <si>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</si>
  <si>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</si>
  <si>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</si>
  <si>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</si>
  <si>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</si>
  <si>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</si>
  <si>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</si>
  <si>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</si>
  <si>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</si>
  <si>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</si>
  <si>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</si>
  <si>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</si>
  <si>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</si>
  <si>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</si>
  <si>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</si>
  <si>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</si>
  <si>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</si>
  <si>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</si>
  <si>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</si>
  <si>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</si>
  <si>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</si>
  <si>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</si>
  <si>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</si>
  <si>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</si>
  <si>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</si>
  <si>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</si>
  <si>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</si>
  <si>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</si>
  <si>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</si>
  <si>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</si>
  <si>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</si>
  <si>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</si>
  <si>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</si>
  <si>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</si>
  <si>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</si>
  <si>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</si>
  <si>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</si>
  <si>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</si>
  <si>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</si>
  <si>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</si>
  <si>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</si>
  <si>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</si>
  <si>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</si>
  <si>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</si>
  <si>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</si>
  <si>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</si>
  <si>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</si>
  <si>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</si>
  <si>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</si>
  <si>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</si>
  <si>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</si>
  <si>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</si>
  <si>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</si>
  <si>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</si>
  <si>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</si>
  <si>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</si>
  <si>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</si>
  <si>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</si>
  <si>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</si>
  <si>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</si>
  <si>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</si>
  <si>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</si>
  <si>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</si>
  <si>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</si>
  <si>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</si>
  <si>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</si>
  <si>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</si>
  <si>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</si>
  <si>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</si>
  <si>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</si>
  <si>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</si>
  <si>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</si>
  <si>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</si>
  <si>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</si>
  <si>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</si>
  <si>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</si>
  <si>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</si>
  <si>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</si>
  <si>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</si>
  <si>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</si>
  <si>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</si>
  <si>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</si>
  <si>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</si>
  <si>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</si>
  <si>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</si>
  <si>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</si>
  <si>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</si>
  <si>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</si>
  <si>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</si>
  <si>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</si>
  <si>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</si>
  <si>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</si>
  <si>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</si>
  <si>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</si>
  <si>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</si>
  <si>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</si>
  <si>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</si>
  <si>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</si>
  <si>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</si>
  <si>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</si>
  <si>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</si>
  <si>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</si>
  <si>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</si>
  <si>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</si>
  <si>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</si>
  <si>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</si>
  <si>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</si>
  <si>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</si>
  <si>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</si>
  <si>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</si>
  <si>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</si>
  <si>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</si>
  <si>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</si>
  <si>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</si>
  <si>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</si>
  <si>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</si>
  <si>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</si>
  <si>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</si>
  <si>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</si>
  <si>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</si>
  <si>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</si>
  <si>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</si>
  <si>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</si>
  <si>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</si>
  <si>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</si>
  <si>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</si>
  <si>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</si>
  <si>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</si>
  <si>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</si>
  <si>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</si>
  <si>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</si>
  <si>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</si>
  <si>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</si>
  <si>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</si>
  <si>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</si>
  <si>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</si>
  <si>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</si>
  <si>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</si>
  <si>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</si>
  <si>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</si>
  <si>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</si>
  <si>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</si>
  <si>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</si>
  <si>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</si>
  <si>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</si>
  <si>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</si>
  <si>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</si>
  <si>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</si>
  <si>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</si>
  <si>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</si>
  <si>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</si>
  <si>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</si>
  <si>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</si>
  <si>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</si>
  <si>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</si>
  <si>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</si>
  <si>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</si>
  <si>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</si>
  <si>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</si>
  <si>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</si>
  <si>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</si>
  <si>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</si>
  <si>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</si>
  <si>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</si>
  <si>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</si>
  <si>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</si>
  <si>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</si>
  <si>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</si>
  <si>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</si>
  <si>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</si>
  <si>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</si>
  <si>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</si>
  <si>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</si>
  <si>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</si>
  <si>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</si>
  <si>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</si>
  <si>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</si>
  <si>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</si>
  <si>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</si>
  <si>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</si>
  <si>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</si>
  <si>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</si>
  <si>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</si>
  <si>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</si>
  <si>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</si>
  <si>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</si>
  <si>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</si>
  <si>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</si>
  <si>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</si>
  <si>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</si>
  <si>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</si>
  <si>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</si>
  <si>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</si>
  <si>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</si>
  <si>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</si>
  <si>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</si>
  <si>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</si>
  <si>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</si>
  <si>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</si>
  <si>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</si>
  <si>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</si>
  <si>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</si>
  <si>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</si>
  <si>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</si>
  <si>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</si>
  <si>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</si>
  <si>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</si>
  <si>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</si>
  <si>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</si>
  <si>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</si>
  <si>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</si>
  <si>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</si>
  <si>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</si>
  <si>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</si>
  <si>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</si>
  <si>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</si>
  <si>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</si>
  <si>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</si>
  <si>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</si>
  <si>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</si>
  <si>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</si>
  <si>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</si>
  <si>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</si>
  <si>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</si>
  <si>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</si>
  <si>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</si>
  <si>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</si>
  <si>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</si>
  <si>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</si>
  <si>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</si>
  <si>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</si>
  <si>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</si>
  <si>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</si>
  <si>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</si>
  <si>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</si>
  <si>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</si>
  <si>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</si>
  <si>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</si>
  <si>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</si>
  <si>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</si>
  <si>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</si>
  <si>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</si>
  <si>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</si>
  <si>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</si>
  <si>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</si>
  <si>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</si>
  <si>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</si>
  <si>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</si>
  <si>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</si>
  <si>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</si>
  <si>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</si>
  <si>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</si>
  <si>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</si>
  <si>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</si>
  <si>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</si>
  <si>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</si>
  <si>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</si>
  <si>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</si>
  <si>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</si>
  <si>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</si>
  <si>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</si>
  <si>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</si>
  <si>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</si>
  <si>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</si>
  <si>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</si>
  <si>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</si>
  <si>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</si>
  <si>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</si>
  <si>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</si>
  <si>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</si>
  <si>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</si>
  <si>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</si>
  <si>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</si>
  <si>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</si>
  <si>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</si>
  <si>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</si>
  <si>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</si>
  <si>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</si>
  <si>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</si>
  <si>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</si>
  <si>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</si>
  <si>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</si>
  <si>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</si>
  <si>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</si>
  <si>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</si>
  <si>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</si>
  <si>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</si>
  <si>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</si>
  <si>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</si>
  <si>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</si>
  <si>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</si>
  <si>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</si>
  <si>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</si>
  <si>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</si>
  <si>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</si>
  <si>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</si>
  <si>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</si>
  <si>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</si>
  <si>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</si>
  <si>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</si>
  <si>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</si>
  <si>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</si>
  <si>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</si>
  <si>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</si>
  <si>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</si>
  <si>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</si>
  <si>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</si>
  <si>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</si>
  <si>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</si>
  <si>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</si>
  <si>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</si>
  <si>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</si>
  <si>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</si>
  <si>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</si>
  <si>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</si>
  <si>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</si>
  <si>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</si>
  <si>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</si>
  <si>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</si>
  <si>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</si>
  <si>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</si>
  <si>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</si>
  <si>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</si>
  <si>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</si>
  <si>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</si>
  <si>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</si>
  <si>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</si>
  <si>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</si>
  <si>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</si>
  <si>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</si>
  <si>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</si>
  <si>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</si>
  <si>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</si>
  <si>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</si>
  <si>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</si>
  <si>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</si>
  <si>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</si>
  <si>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</si>
  <si>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</si>
  <si>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</si>
  <si>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</si>
  <si>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</si>
  <si>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</si>
  <si>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</si>
  <si>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</si>
  <si>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</si>
  <si>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</si>
  <si>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</si>
  <si>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</si>
  <si>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</si>
  <si>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</si>
  <si>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</si>
  <si>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</si>
  <si>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</si>
  <si>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</si>
  <si>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</si>
  <si>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</si>
  <si>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</si>
  <si>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</si>
  <si>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</si>
  <si>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</si>
  <si>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</si>
  <si>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</si>
  <si>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</si>
  <si>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</si>
  <si>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</si>
  <si>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</si>
  <si>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</si>
  <si>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</si>
  <si>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</si>
  <si>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</si>
  <si>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</si>
  <si>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</si>
  <si>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</si>
  <si>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</si>
  <si>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</si>
  <si>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</si>
  <si>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</si>
  <si>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</si>
  <si>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</si>
  <si>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</si>
  <si>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</si>
  <si>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</si>
  <si>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</si>
  <si>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</si>
  <si>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</si>
  <si>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</si>
  <si>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</si>
  <si>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</si>
  <si>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</si>
  <si>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</si>
  <si>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</si>
  <si>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</si>
  <si>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</si>
  <si>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</si>
  <si>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</si>
  <si>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</si>
  <si>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</si>
  <si>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</si>
  <si>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</si>
  <si>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</si>
  <si>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</si>
  <si>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</si>
  <si>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</si>
  <si>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</si>
  <si>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</si>
  <si>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</si>
  <si>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</si>
  <si>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</si>
  <si>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</si>
  <si>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</si>
  <si>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</si>
  <si>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</si>
  <si>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</si>
  <si>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</si>
  <si>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</si>
  <si>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</si>
  <si>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</si>
  <si>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</si>
  <si>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</si>
  <si>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</si>
  <si>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</si>
  <si>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</si>
  <si>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</si>
  <si>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</si>
  <si>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</si>
  <si>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</si>
  <si>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</si>
  <si>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</si>
  <si>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</si>
  <si>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</si>
  <si>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</si>
  <si>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</si>
  <si>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</si>
  <si>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</si>
  <si>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</si>
  <si>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</si>
  <si>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</si>
  <si>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</si>
  <si>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</si>
  <si>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</si>
  <si>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</si>
  <si>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</si>
  <si>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</si>
  <si>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</si>
  <si>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</si>
  <si>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</si>
  <si>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</si>
  <si>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</si>
  <si>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</si>
  <si>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</si>
  <si>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</si>
  <si>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</si>
  <si>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</si>
  <si>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</si>
  <si>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</si>
  <si>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</si>
  <si>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</si>
  <si>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</si>
  <si>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</si>
  <si>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</si>
  <si>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</si>
  <si>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</si>
  <si>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</si>
  <si>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</si>
  <si>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</si>
  <si>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</si>
  <si>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</si>
  <si>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</si>
  <si>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</si>
  <si>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</si>
  <si>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</si>
  <si>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</si>
  <si>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</si>
  <si>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</si>
  <si>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</si>
  <si>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</si>
  <si>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</si>
  <si>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</si>
  <si>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</si>
  <si>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</si>
  <si>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</si>
  <si>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</si>
  <si>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</si>
  <si>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</si>
  <si>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</si>
  <si>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</si>
  <si>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</si>
  <si>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</si>
  <si>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</si>
  <si>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</si>
  <si>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</si>
  <si>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</si>
  <si>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</si>
  <si>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</si>
  <si>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</si>
  <si>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</si>
  <si>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</si>
  <si>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</si>
  <si>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</si>
  <si>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</si>
  <si>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</si>
  <si>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</si>
  <si>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</si>
  <si>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</si>
  <si>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</si>
  <si>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</si>
  <si>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</si>
  <si>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</si>
  <si>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</si>
  <si>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</si>
  <si>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</si>
  <si>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</si>
  <si>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</si>
  <si>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</si>
  <si>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</si>
  <si>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</si>
  <si>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</si>
  <si>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</si>
  <si>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</si>
  <si>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</si>
  <si>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</si>
  <si>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</si>
  <si>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</si>
  <si>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</si>
  <si>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</si>
  <si>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</si>
  <si>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</si>
  <si>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</si>
  <si>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</si>
  <si>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</si>
  <si>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</si>
  <si>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</si>
  <si>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</si>
  <si>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</si>
  <si>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</si>
  <si>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</si>
  <si>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</si>
  <si>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</si>
  <si>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</si>
  <si>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</si>
  <si>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</si>
  <si>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</si>
  <si>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</si>
  <si>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</si>
  <si>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</si>
  <si>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</si>
  <si>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</si>
  <si>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</si>
  <si>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</si>
  <si>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</si>
  <si>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</si>
  <si>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</si>
  <si>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</si>
  <si>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</si>
  <si>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</si>
  <si>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</si>
  <si>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</si>
  <si>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</si>
  <si>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</si>
  <si>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</si>
  <si>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</si>
  <si>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</si>
  <si>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</si>
  <si>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</si>
  <si>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</si>
  <si>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</si>
  <si>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</si>
  <si>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</si>
  <si>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</si>
  <si>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</si>
  <si>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</si>
  <si>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</si>
  <si>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</si>
  <si>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</si>
  <si>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</si>
  <si>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</si>
  <si>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</si>
  <si>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</si>
  <si>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</si>
  <si>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</si>
  <si>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</si>
  <si>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</si>
  <si>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</si>
  <si>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</si>
  <si>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</si>
  <si>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</si>
  <si>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</si>
  <si>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</si>
  <si>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</si>
  <si>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</si>
  <si>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</si>
  <si>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</si>
  <si>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</si>
  <si>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</si>
  <si>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</si>
  <si>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</si>
  <si>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</si>
  <si>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</si>
  <si>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</si>
  <si>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</si>
  <si>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</si>
  <si>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</si>
  <si>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</si>
  <si>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</si>
  <si>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</si>
  <si>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</si>
  <si>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</si>
  <si>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</si>
  <si>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</si>
  <si>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</si>
  <si>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</si>
  <si>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</si>
  <si>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</si>
  <si>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</si>
  <si>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</si>
  <si>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</si>
  <si>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</si>
  <si>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</si>
  <si>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</si>
  <si>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</si>
  <si>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</si>
  <si>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</si>
  <si>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</si>
  <si>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</si>
  <si>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</si>
  <si>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</si>
  <si>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</si>
  <si>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</si>
  <si>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</si>
  <si>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</si>
  <si>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</si>
  <si>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</si>
  <si>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</si>
  <si>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</si>
  <si>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</si>
  <si>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</si>
  <si>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</si>
  <si>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</si>
  <si>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</si>
  <si>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</si>
  <si>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</si>
  <si>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</si>
  <si>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</si>
  <si>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</si>
  <si>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</si>
  <si>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</si>
  <si>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</si>
  <si>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</si>
  <si>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</si>
  <si>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</si>
  <si>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</si>
  <si>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</si>
  <si>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</si>
  <si>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</si>
  <si>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</si>
  <si>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</si>
  <si>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</si>
  <si>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</si>
  <si>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</si>
  <si>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</si>
  <si>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</si>
  <si>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</si>
  <si>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</si>
  <si>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</si>
  <si>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</si>
  <si>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</si>
  <si>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</si>
  <si>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</si>
  <si>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</si>
  <si>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</si>
  <si>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</si>
  <si>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</si>
  <si>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</si>
  <si>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</si>
  <si>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</si>
  <si>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</si>
  <si>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</si>
  <si>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</si>
  <si>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</si>
  <si>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</si>
  <si>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</si>
  <si>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</si>
  <si>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</si>
  <si>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</si>
  <si>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</si>
  <si>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</si>
  <si>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</si>
  <si>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</si>
  <si>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</si>
  <si>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</si>
  <si>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</si>
  <si>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</si>
  <si>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</si>
  <si>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</si>
  <si>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</si>
  <si>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</si>
  <si>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</si>
  <si>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</si>
  <si>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</si>
  <si>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</si>
  <si>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</si>
  <si>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</si>
  <si>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</si>
  <si>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</si>
  <si>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</si>
  <si>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</si>
  <si>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</si>
  <si>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</si>
  <si>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</si>
  <si>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</si>
  <si>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</si>
  <si>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</si>
  <si>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</si>
  <si>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</si>
  <si>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</si>
  <si>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</si>
  <si>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</si>
  <si>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</si>
  <si>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</si>
  <si>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</si>
  <si>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</si>
  <si>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</si>
  <si>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</si>
  <si>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</si>
  <si>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</si>
  <si>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</si>
  <si>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</si>
  <si>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</si>
  <si>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</si>
  <si>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</si>
  <si>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</si>
  <si>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</si>
  <si>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</si>
  <si>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</si>
  <si>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</si>
  <si>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</si>
  <si>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</si>
  <si>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</si>
  <si>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</si>
  <si>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</si>
  <si>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</si>
  <si>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</si>
  <si>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</si>
  <si>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</si>
  <si>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</si>
  <si>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</si>
  <si>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</si>
  <si>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</si>
  <si>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</si>
  <si>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</si>
  <si>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</si>
  <si>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</si>
  <si>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</si>
  <si>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</si>
  <si>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</si>
  <si>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</si>
  <si>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</si>
  <si>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</si>
  <si>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</si>
  <si>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</si>
  <si>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</si>
  <si>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</si>
  <si>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</si>
  <si>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</si>
  <si>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</si>
  <si>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</si>
  <si>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</si>
  <si>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</si>
  <si>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</si>
  <si>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</si>
  <si>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</si>
  <si>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</si>
  <si>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</si>
  <si>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</si>
  <si>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</si>
  <si>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</si>
  <si>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</si>
  <si>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</si>
  <si>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</si>
  <si>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</si>
  <si>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</si>
  <si>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</si>
  <si>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</si>
  <si>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</si>
  <si>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</si>
  <si>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</si>
  <si>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</si>
  <si>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</si>
  <si>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</si>
  <si>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</si>
  <si>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</si>
  <si>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</si>
  <si>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</si>
  <si>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</si>
  <si>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</si>
  <si>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</si>
  <si>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</si>
  <si>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</si>
  <si>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</si>
  <si>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</si>
  <si>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</si>
  <si>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</si>
  <si>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</si>
  <si>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</si>
  <si>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</si>
  <si>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</si>
  <si>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</si>
  <si>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</si>
  <si>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</si>
  <si>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</si>
  <si>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</si>
  <si>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</si>
  <si>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</si>
  <si>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</si>
  <si>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</si>
  <si>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</si>
  <si>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</si>
  <si>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</si>
  <si>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</si>
  <si>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</si>
  <si>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</si>
  <si>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</si>
  <si>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</si>
  <si>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</si>
  <si>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</si>
  <si>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</si>
  <si>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</si>
  <si>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</si>
  <si>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</si>
  <si>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</si>
  <si>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</si>
  <si>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</si>
  <si>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</si>
  <si>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</si>
  <si>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</si>
  <si>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</si>
  <si>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</si>
  <si>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</si>
  <si>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</si>
  <si>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</si>
  <si>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</si>
  <si>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</si>
  <si>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</si>
  <si>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</si>
  <si>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</si>
  <si>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</si>
  <si>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</si>
  <si>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</si>
  <si>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</si>
  <si>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</si>
  <si>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</si>
  <si>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</si>
  <si>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</si>
  <si>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</si>
  <si>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</si>
  <si>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</si>
  <si>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</si>
  <si>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</si>
  <si>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</si>
  <si>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</si>
  <si>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</si>
  <si>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</si>
  <si>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</si>
  <si>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</si>
  <si>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</si>
  <si>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</si>
  <si>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</si>
  <si>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</si>
  <si>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</si>
  <si>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</si>
  <si>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</si>
  <si>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</si>
  <si>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</si>
  <si>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</si>
  <si>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</si>
  <si>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</si>
  <si>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</si>
  <si>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</si>
  <si>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</si>
  <si>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</si>
  <si>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</si>
  <si>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</si>
  <si>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</si>
  <si>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</si>
  <si>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</si>
  <si>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</si>
  <si>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</si>
  <si>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</si>
  <si>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</si>
  <si>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</si>
  <si>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</si>
  <si>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</si>
  <si>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</si>
  <si>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</si>
  <si>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</si>
  <si>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</si>
  <si>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</si>
  <si>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</si>
  <si>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</si>
  <si>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</si>
  <si>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</si>
  <si>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</si>
  <si>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</si>
  <si>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</si>
  <si>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</si>
  <si>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</si>
  <si>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</si>
  <si>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</si>
  <si>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</si>
  <si>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</si>
  <si>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</si>
  <si>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</si>
  <si>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</si>
  <si>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</si>
  <si>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</si>
  <si>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</si>
  <si>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</si>
  <si>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</si>
  <si>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</si>
  <si>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</si>
  <si>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</si>
  <si>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</si>
  <si>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</si>
  <si>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</si>
  <si>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</si>
  <si>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</si>
  <si>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</si>
  <si>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</si>
  <si>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</si>
  <si>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</si>
  <si>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</si>
  <si>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</si>
  <si>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</si>
  <si>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</si>
  <si>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</si>
  <si>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</si>
  <si>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</si>
  <si>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</si>
  <si>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</si>
  <si>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</si>
  <si>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</si>
  <si>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</si>
  <si>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</si>
  <si>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</si>
  <si>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</si>
  <si>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</si>
  <si>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</si>
  <si>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</si>
  <si>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</si>
  <si>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</si>
  <si>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</si>
  <si>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</si>
  <si>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</si>
  <si>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</si>
  <si>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</si>
  <si>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</si>
  <si>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</si>
  <si>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</si>
  <si>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</si>
  <si>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</si>
  <si>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</si>
  <si>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</si>
  <si>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</si>
  <si>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</si>
  <si>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</si>
  <si>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</si>
  <si>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</si>
  <si>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</si>
  <si>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</si>
  <si>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</si>
  <si>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</si>
  <si>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</si>
  <si>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</si>
  <si>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</si>
  <si>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</si>
  <si>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</si>
  <si>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</si>
  <si>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</si>
  <si>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</si>
  <si>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</si>
  <si>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</si>
  <si>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</si>
  <si>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</si>
  <si>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</si>
  <si>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</si>
  <si>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</si>
  <si>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</si>
  <si>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</si>
  <si>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</si>
  <si>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</si>
  <si>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</si>
  <si>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</si>
  <si>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</si>
  <si>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</si>
  <si>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</si>
  <si>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</si>
  <si>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</si>
  <si>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</si>
  <si>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</si>
  <si>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</si>
  <si>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</si>
  <si>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</si>
  <si>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</si>
  <si>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</si>
  <si>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</si>
  <si>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</si>
  <si>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</si>
  <si>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</si>
  <si>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</si>
  <si>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</si>
  <si>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</si>
  <si>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</si>
  <si>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</si>
  <si>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</si>
  <si>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</si>
  <si>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</si>
  <si>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</si>
  <si>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</si>
  <si>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</si>
  <si>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</si>
  <si>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</si>
  <si>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</si>
  <si>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</si>
  <si>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</si>
  <si>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</si>
  <si>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</si>
  <si>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</si>
  <si>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</si>
  <si>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</si>
  <si>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</si>
  <si>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</si>
  <si>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</si>
  <si>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</si>
  <si>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</si>
  <si>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</si>
  <si>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</si>
  <si>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</si>
  <si>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</si>
  <si>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</si>
  <si>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</si>
  <si>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</si>
  <si>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</si>
  <si>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</si>
  <si>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</si>
  <si>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</si>
  <si>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</si>
  <si>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</si>
  <si>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</si>
  <si>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</si>
  <si>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</si>
  <si>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</si>
  <si>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</si>
  <si>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</si>
  <si>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</si>
  <si>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</si>
  <si>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</si>
  <si>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</si>
  <si>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</si>
  <si>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</si>
  <si>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</si>
  <si>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</si>
  <si>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</si>
  <si>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</si>
  <si>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</si>
  <si>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</si>
  <si>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</si>
  <si>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</si>
  <si>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</si>
  <si>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</si>
  <si>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</si>
  <si>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</si>
  <si>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</si>
  <si>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</si>
  <si>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</si>
  <si>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</si>
  <si>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</si>
  <si>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</si>
  <si>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</si>
  <si>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</si>
  <si>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</si>
  <si>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</si>
  <si>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</si>
  <si>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</si>
  <si>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</si>
  <si>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</si>
  <si>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</si>
  <si>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</si>
  <si>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</si>
  <si>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</si>
  <si>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</si>
  <si>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</si>
  <si>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</si>
  <si>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</si>
  <si>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</si>
  <si>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</si>
  <si>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</si>
  <si>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</si>
  <si>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</si>
  <si>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</si>
  <si>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</si>
  <si>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</si>
  <si>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</si>
  <si>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</si>
  <si>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</si>
  <si>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</si>
  <si>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</si>
  <si>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</si>
  <si>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</si>
  <si>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</si>
  <si>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</si>
  <si>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</si>
  <si>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</si>
  <si>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</si>
  <si>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</si>
  <si>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</si>
  <si>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</si>
  <si>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</si>
  <si>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</si>
  <si>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</si>
  <si>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</si>
  <si>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</si>
  <si>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</si>
  <si>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</si>
  <si>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</si>
  <si>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</si>
  <si>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</si>
  <si>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</si>
  <si>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</si>
  <si>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</si>
  <si>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</si>
  <si>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</si>
  <si>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</si>
  <si>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</si>
  <si>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</si>
  <si>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</si>
  <si>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</si>
  <si>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</si>
  <si>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</si>
  <si>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</si>
  <si>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</si>
  <si>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</si>
  <si>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</si>
  <si>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</si>
  <si>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</si>
  <si>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</si>
  <si>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</si>
  <si>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</si>
  <si>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</si>
  <si>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</si>
  <si>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</si>
  <si>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</si>
  <si>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</si>
  <si>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</si>
  <si>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</si>
  <si>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</si>
  <si>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</si>
  <si>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</si>
  <si>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</si>
  <si>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</si>
  <si>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</si>
  <si>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</si>
  <si>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</si>
  <si>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</si>
  <si>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</si>
  <si>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</si>
  <si>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</si>
  <si>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</si>
  <si>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</si>
  <si>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</si>
  <si>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</si>
  <si>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</si>
  <si>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</si>
  <si>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</si>
  <si>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</si>
  <si>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</si>
  <si>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</si>
  <si>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</si>
  <si>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</si>
  <si>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</si>
  <si>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</si>
  <si>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</si>
  <si>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</si>
  <si>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</si>
  <si>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</si>
  <si>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</si>
  <si>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</si>
  <si>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</si>
  <si>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</si>
  <si>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</si>
  <si>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</si>
  <si>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</si>
  <si>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</si>
  <si>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</si>
  <si>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</si>
  <si>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</si>
  <si>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</si>
  <si>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</si>
  <si>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</si>
  <si>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</si>
  <si>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</si>
  <si>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</si>
  <si>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</si>
  <si>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</si>
  <si>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</si>
  <si>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</si>
  <si>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</si>
  <si>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</si>
  <si>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</si>
  <si>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</si>
  <si>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</si>
  <si>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</si>
  <si>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</si>
  <si>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</si>
  <si>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</si>
  <si>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</si>
  <si>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</si>
  <si>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</si>
  <si>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</si>
  <si>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</si>
  <si>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</si>
  <si>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</si>
  <si>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</si>
  <si>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</si>
  <si>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</si>
  <si>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</si>
  <si>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</si>
  <si>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</si>
  <si>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</si>
  <si>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</si>
  <si>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</si>
  <si>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</si>
  <si>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</si>
  <si>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</si>
  <si>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</si>
  <si>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</si>
  <si>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</si>
  <si>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</si>
  <si>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</si>
  <si>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</si>
  <si>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</si>
  <si>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</si>
  <si>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</si>
  <si>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</si>
  <si>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</si>
  <si>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</si>
  <si>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</si>
  <si>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</si>
  <si>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</si>
  <si>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</si>
  <si>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</si>
  <si>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</si>
  <si>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</si>
  <si>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</si>
  <si>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</si>
  <si>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</si>
  <si>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</si>
  <si>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</si>
  <si>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</si>
  <si>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</si>
  <si>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</si>
  <si>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</si>
  <si>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</si>
  <si>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</si>
  <si>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</si>
  <si>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</si>
  <si>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</si>
  <si>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</si>
  <si>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</si>
  <si>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</si>
  <si>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</si>
  <si>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</si>
  <si>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</si>
  <si>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</si>
  <si>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</si>
  <si>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</si>
  <si>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</si>
  <si>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</si>
  <si>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</si>
  <si>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</si>
  <si>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</si>
  <si>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</si>
  <si>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</si>
  <si>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</si>
  <si>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</si>
  <si>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</si>
  <si>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</si>
  <si>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</si>
  <si>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</si>
  <si>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</si>
  <si>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</si>
  <si>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</si>
  <si>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</si>
  <si>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</si>
  <si>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</si>
  <si>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</si>
  <si>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</si>
  <si>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</si>
  <si>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</si>
  <si>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</si>
  <si>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</si>
  <si>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</si>
  <si>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</si>
  <si>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</si>
  <si>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</si>
  <si>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</si>
  <si>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</si>
  <si>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</si>
  <si>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</si>
  <si>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</si>
  <si>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</si>
  <si>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</si>
  <si>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</si>
  <si>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</si>
  <si>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</si>
  <si>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</si>
  <si>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</si>
  <si>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</si>
  <si>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</si>
  <si>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</si>
  <si>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</si>
  <si>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</si>
  <si>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</si>
  <si>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</si>
  <si>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</si>
  <si>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</si>
  <si>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</si>
  <si>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</si>
  <si>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</si>
  <si>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</si>
  <si>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</si>
  <si>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</si>
  <si>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</si>
  <si>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</si>
  <si>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</si>
  <si>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</si>
  <si>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</si>
  <si>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</si>
  <si>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</si>
  <si>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</si>
  <si>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</si>
  <si>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</si>
  <si>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</si>
  <si>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</si>
  <si>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</si>
  <si>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</si>
  <si>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</si>
  <si>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</si>
  <si>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</si>
  <si>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</si>
  <si>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</si>
  <si>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</si>
  <si>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</si>
  <si>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</si>
  <si>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</si>
  <si>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</si>
  <si>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</si>
  <si>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</si>
  <si>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</si>
  <si>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</si>
  <si>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</si>
  <si>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</si>
  <si>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</si>
  <si>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</si>
  <si>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</si>
  <si>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</si>
  <si>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</si>
  <si>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</si>
  <si>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</si>
  <si>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</si>
  <si>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</si>
  <si>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</si>
  <si>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</si>
  <si>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</si>
  <si>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</si>
  <si>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</si>
  <si>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</si>
  <si>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</si>
  <si>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</si>
  <si>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</si>
  <si>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</si>
  <si>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</si>
  <si>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</si>
  <si>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</si>
  <si>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</si>
  <si>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</si>
  <si>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</si>
  <si>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</si>
  <si>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</si>
  <si>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</si>
  <si>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</si>
  <si>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</si>
  <si>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</si>
  <si>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</si>
  <si>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</si>
  <si>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</si>
  <si>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</si>
  <si>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</si>
  <si>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</si>
  <si>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</si>
  <si>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</si>
  <si>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</si>
  <si>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</si>
  <si>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</si>
  <si>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</si>
  <si>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</si>
  <si>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</si>
  <si>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</si>
  <si>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</si>
  <si>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</si>
  <si>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</si>
  <si>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</si>
  <si>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</si>
  <si>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</si>
  <si>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</si>
  <si>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</si>
  <si>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</si>
  <si>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</si>
  <si>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</si>
  <si>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</si>
  <si>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</si>
  <si>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</si>
  <si>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</si>
  <si>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</si>
  <si>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</si>
  <si>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</si>
  <si>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</si>
  <si>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</si>
  <si>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</si>
  <si>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</si>
  <si>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</si>
  <si>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</si>
  <si>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</si>
  <si>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</si>
  <si>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</si>
  <si>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</si>
  <si>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</si>
  <si>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</si>
  <si>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</si>
  <si>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</si>
  <si>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</si>
  <si>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</si>
  <si>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</si>
  <si>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</si>
  <si>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</si>
  <si>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</si>
  <si>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</si>
  <si>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</si>
  <si>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</si>
  <si>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</si>
  <si>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</si>
  <si>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</si>
  <si>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</si>
  <si>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</si>
  <si>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</si>
  <si>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</si>
  <si>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</si>
  <si>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</si>
  <si>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</si>
  <si>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</si>
  <si>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</si>
  <si>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</si>
  <si>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</si>
  <si>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</si>
  <si>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</si>
  <si>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</si>
  <si>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</si>
  <si>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</si>
  <si>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</si>
  <si>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</si>
  <si>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</si>
  <si>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</si>
  <si>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</si>
  <si>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</si>
  <si>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</si>
  <si>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</si>
  <si>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</si>
  <si>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</si>
  <si>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</si>
  <si>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</si>
  <si>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</si>
  <si>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</si>
  <si>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</si>
  <si>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</si>
  <si>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</si>
  <si>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</si>
  <si>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</si>
  <si>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</si>
  <si>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</si>
  <si>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</si>
  <si>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</si>
  <si>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</si>
  <si>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</si>
  <si>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</si>
  <si>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</si>
  <si>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</si>
  <si>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</si>
  <si>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</si>
  <si>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</si>
  <si>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</si>
  <si>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</si>
  <si>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</si>
  <si>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</si>
  <si>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</si>
  <si>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</si>
  <si>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</si>
  <si>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</si>
  <si>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</si>
  <si>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</si>
  <si>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</si>
  <si>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</si>
  <si>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</si>
  <si>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</si>
  <si>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</si>
  <si>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</si>
  <si>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</si>
  <si>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</si>
  <si>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</si>
  <si>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</si>
  <si>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</si>
  <si>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</si>
  <si>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</si>
  <si>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</si>
  <si>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</si>
  <si>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</si>
  <si>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</si>
  <si>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</si>
  <si>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</si>
  <si>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</si>
  <si>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</si>
  <si>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</si>
  <si>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</si>
  <si>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</si>
  <si>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</si>
  <si>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</si>
  <si>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</si>
  <si>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</si>
  <si>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</si>
  <si>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</si>
  <si>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</si>
  <si>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</si>
  <si>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</si>
  <si>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</si>
  <si>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</si>
  <si>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</si>
  <si>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</si>
  <si>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</si>
  <si>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</si>
  <si>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</si>
  <si>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</si>
  <si>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</si>
  <si>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</si>
  <si>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</si>
  <si>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</si>
  <si>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</si>
  <si>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</si>
  <si>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</si>
  <si>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</si>
  <si>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</si>
  <si>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</si>
  <si>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</si>
  <si>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</si>
  <si>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</si>
  <si>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</si>
  <si>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</si>
  <si>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</si>
  <si>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</si>
  <si>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</si>
  <si>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</si>
  <si>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</si>
  <si>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</si>
  <si>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</si>
  <si>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</si>
  <si>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</si>
  <si>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</si>
  <si>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</si>
  <si>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</si>
  <si>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</si>
  <si>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</si>
  <si>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</si>
  <si>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</si>
  <si>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</si>
  <si>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</si>
  <si>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</si>
  <si>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</si>
  <si>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</si>
  <si>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</si>
  <si>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</si>
  <si>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</si>
  <si>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</si>
  <si>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</si>
  <si>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</si>
  <si>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</si>
  <si>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</si>
  <si>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</si>
  <si>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</si>
  <si>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</si>
  <si>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</si>
  <si>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</si>
  <si>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</si>
  <si>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</si>
  <si>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</si>
  <si>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</si>
  <si>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</si>
  <si>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</si>
  <si>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</si>
  <si>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</si>
  <si>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</si>
  <si>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</si>
  <si>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</si>
  <si>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</si>
  <si>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</si>
  <si>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</si>
  <si>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</si>
  <si>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</si>
  <si>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</si>
  <si>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</si>
  <si>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</si>
  <si>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</si>
  <si>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</si>
  <si>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</si>
  <si>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</si>
  <si>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</si>
  <si>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</si>
  <si>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</si>
  <si>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</si>
  <si>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</si>
  <si>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</si>
  <si>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</si>
  <si>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</si>
  <si>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</si>
  <si>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</si>
  <si>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</si>
  <si>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</si>
  <si>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</si>
  <si>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</si>
  <si>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</si>
  <si>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</si>
  <si>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</si>
  <si>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</si>
  <si>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</si>
  <si>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</si>
  <si>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</si>
  <si>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</si>
  <si>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</si>
  <si>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</si>
  <si>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</si>
  <si>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</si>
  <si>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</si>
  <si>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</si>
  <si>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</si>
  <si>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</si>
  <si>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</si>
  <si>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</si>
  <si>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</si>
  <si>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</si>
  <si>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</si>
  <si>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</si>
  <si>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</si>
  <si>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</si>
  <si>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</si>
  <si>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</si>
  <si>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</si>
  <si>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</si>
  <si>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</si>
  <si>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</si>
  <si>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</si>
  <si>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</si>
  <si>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</si>
  <si>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</si>
  <si>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</si>
  <si>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</si>
  <si>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</si>
  <si>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</si>
  <si>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</si>
  <si>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</si>
  <si>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</si>
  <si>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</si>
  <si>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</si>
  <si>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</si>
  <si>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</si>
  <si>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</si>
  <si>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</si>
  <si>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</si>
  <si>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</si>
  <si>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</si>
  <si>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</si>
  <si>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</si>
  <si>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</si>
  <si>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</si>
  <si>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</si>
  <si>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</si>
  <si>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</si>
  <si>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</si>
  <si>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</si>
  <si>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</si>
  <si>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</si>
  <si>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</si>
  <si>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</si>
  <si>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</si>
  <si>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</si>
  <si>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</si>
  <si>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</si>
  <si>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</si>
  <si>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</si>
  <si>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</si>
  <si>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</si>
  <si>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</si>
  <si>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</si>
  <si>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</si>
  <si>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</si>
  <si>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</si>
  <si>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</si>
  <si>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</si>
  <si>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</si>
  <si>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</si>
  <si>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</si>
  <si>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</si>
  <si>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</si>
  <si>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</si>
  <si>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</si>
  <si>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</si>
  <si>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</si>
  <si>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</si>
  <si>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</si>
  <si>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</si>
  <si>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</si>
  <si>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</si>
  <si>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</si>
  <si>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</si>
  <si>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</si>
  <si>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</si>
  <si>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</si>
  <si>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</si>
  <si>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</si>
  <si>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</si>
  <si>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</si>
  <si>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</si>
  <si>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</si>
  <si>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</si>
  <si>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</si>
  <si>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</si>
  <si>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</si>
  <si>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</si>
  <si>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</si>
  <si>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</si>
  <si>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</si>
  <si>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</si>
  <si>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</si>
  <si>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</si>
  <si>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</si>
  <si>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</si>
  <si>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</si>
  <si>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</si>
  <si>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</si>
  <si>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</si>
  <si>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</si>
  <si>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</si>
  <si>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</si>
  <si>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</si>
  <si>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</si>
  <si>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</si>
  <si>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</si>
  <si>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</si>
  <si>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</si>
  <si>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</si>
  <si>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</si>
  <si>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</si>
  <si>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</si>
  <si>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</si>
  <si>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</si>
  <si>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</si>
  <si>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</si>
  <si>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</si>
  <si>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</si>
  <si>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</si>
  <si>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</si>
  <si>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</si>
  <si>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</si>
  <si>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</si>
  <si>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</si>
  <si>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</si>
  <si>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</si>
  <si>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</si>
  <si>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</si>
  <si>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</si>
  <si>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</si>
  <si>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</si>
  <si>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</si>
  <si>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</si>
  <si>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</si>
  <si>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</si>
  <si>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</si>
  <si>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</si>
  <si>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</si>
  <si>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</si>
  <si>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</si>
  <si>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</si>
  <si>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</si>
  <si>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</si>
  <si>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</si>
  <si>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</si>
  <si>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</si>
  <si>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</si>
  <si>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</si>
  <si>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</si>
  <si>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</si>
  <si>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</si>
  <si>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</si>
  <si>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</si>
  <si>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</si>
  <si>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</si>
  <si>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</si>
  <si>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</si>
  <si>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</si>
  <si>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</si>
  <si>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</si>
  <si>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</si>
  <si>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</si>
  <si>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</si>
  <si>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</si>
  <si>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</si>
  <si>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</si>
  <si>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</si>
  <si>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</si>
  <si>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</si>
  <si>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</si>
  <si>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</si>
  <si>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</si>
  <si>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</si>
  <si>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</si>
  <si>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</si>
  <si>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</si>
  <si>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</si>
  <si>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</si>
  <si>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</si>
  <si>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</si>
  <si>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</si>
  <si>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</si>
  <si>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</si>
  <si>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</si>
  <si>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</si>
  <si>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</si>
  <si>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</si>
  <si>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</si>
  <si>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</si>
  <si>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</si>
  <si>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</si>
  <si>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</si>
  <si>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</si>
  <si>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</si>
  <si>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</si>
  <si>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</si>
  <si>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</si>
  <si>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</si>
  <si>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</si>
  <si>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</si>
  <si>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</si>
  <si>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</si>
  <si>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</si>
  <si>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</si>
  <si>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</si>
  <si>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</si>
  <si>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</si>
  <si>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</si>
  <si>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</si>
  <si>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</si>
  <si>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</si>
  <si>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</si>
  <si>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</si>
  <si>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</si>
  <si>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</si>
  <si>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</si>
  <si>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</si>
  <si>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</si>
  <si>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</si>
  <si>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</si>
  <si>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</si>
  <si>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</si>
  <si>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</si>
  <si>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</si>
  <si>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</si>
  <si>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</si>
  <si>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</si>
  <si>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</si>
  <si>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</si>
  <si>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</si>
  <si>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</si>
  <si>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</si>
  <si>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</si>
  <si>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</si>
  <si>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</si>
  <si>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</si>
  <si>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</si>
  <si>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</si>
  <si>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</si>
  <si>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</si>
  <si>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</si>
  <si>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</si>
  <si>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</si>
  <si>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</si>
  <si>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</si>
  <si>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</si>
  <si>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</si>
  <si>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</si>
  <si>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</si>
  <si>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</si>
  <si>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</si>
  <si>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</si>
  <si>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</si>
  <si>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</si>
  <si>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</si>
  <si>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</si>
  <si>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</si>
  <si>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</si>
  <si>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</si>
  <si>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</si>
  <si>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</si>
  <si>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</si>
  <si>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</si>
  <si>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</si>
  <si>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</si>
  <si>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</si>
  <si>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</si>
  <si>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</si>
  <si>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</si>
  <si>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</si>
  <si>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</si>
  <si>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</si>
  <si>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</si>
  <si>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</si>
  <si>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</si>
  <si>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</si>
  <si>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</si>
  <si>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</si>
  <si>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</si>
  <si>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</si>
  <si>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</si>
  <si>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</si>
  <si>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</si>
  <si>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</si>
  <si>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</si>
  <si>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</si>
  <si>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</si>
  <si>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</si>
  <si>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</si>
  <si>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</si>
  <si>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</si>
  <si>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</si>
  <si>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</si>
  <si>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</si>
  <si>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</si>
  <si>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</si>
  <si>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</si>
  <si>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</si>
  <si>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</si>
  <si>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</si>
  <si>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</si>
  <si>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</si>
  <si>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</si>
  <si>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</si>
  <si>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</si>
  <si>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</si>
  <si>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</si>
  <si>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</si>
  <si>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</si>
  <si>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</si>
  <si>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</si>
  <si>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</si>
  <si>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</si>
  <si>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</si>
  <si>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</si>
  <si>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</si>
  <si>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</si>
  <si>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</si>
  <si>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</si>
  <si>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</si>
  <si>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</si>
  <si>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</si>
  <si>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</si>
  <si>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</si>
  <si>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</si>
  <si>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</si>
  <si>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</si>
  <si>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</si>
  <si>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</si>
  <si>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</si>
  <si>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</si>
  <si>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</si>
  <si>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</si>
  <si>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</si>
  <si>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</si>
  <si>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</si>
  <si>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</si>
  <si>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</si>
  <si>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</si>
  <si>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</si>
  <si>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</si>
  <si>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</si>
  <si>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</si>
  <si>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</si>
  <si>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</si>
  <si>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</si>
  <si>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</si>
  <si>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</si>
  <si>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</si>
  <si>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</si>
  <si>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</si>
  <si>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</si>
  <si>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</si>
  <si>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</si>
  <si>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</si>
  <si>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</si>
  <si>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</si>
  <si>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</si>
  <si>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</si>
  <si>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</si>
  <si>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</si>
  <si>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</si>
  <si>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</si>
  <si>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</si>
  <si>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</si>
  <si>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</si>
  <si>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</si>
  <si>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</si>
  <si>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</si>
  <si>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</si>
  <si>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</si>
  <si>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</si>
  <si>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</si>
  <si>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</si>
  <si>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</si>
  <si>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</si>
  <si>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</si>
  <si>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</si>
  <si>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</si>
  <si>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</si>
  <si>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</si>
  <si>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</si>
  <si>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</si>
  <si>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</si>
  <si>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</si>
  <si>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</si>
  <si>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</si>
  <si>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</si>
  <si>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</si>
  <si>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</si>
  <si>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</si>
  <si>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</si>
  <si>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</si>
  <si>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</si>
  <si>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</si>
  <si>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</si>
  <si>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</si>
  <si>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</si>
  <si>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</si>
  <si>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</si>
  <si>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</si>
  <si>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</si>
  <si>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</si>
  <si>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</si>
  <si>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</si>
  <si>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</si>
  <si>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</si>
  <si>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</si>
  <si>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</si>
  <si>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</si>
  <si>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</si>
  <si>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</si>
  <si>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</si>
  <si>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</si>
  <si>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</si>
  <si>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</si>
  <si>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</si>
  <si>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</si>
  <si>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</si>
  <si>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</si>
  <si>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</si>
  <si>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</si>
  <si>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</si>
  <si>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</si>
  <si>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</si>
  <si>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</si>
  <si>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</si>
  <si>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</si>
  <si>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</si>
  <si>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</si>
  <si>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</si>
  <si>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</si>
  <si>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</si>
  <si>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</si>
  <si>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</si>
  <si>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</si>
  <si>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</si>
  <si>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</si>
  <si>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</si>
  <si>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</si>
  <si>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</si>
  <si>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</si>
  <si>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</si>
  <si>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</si>
  <si>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</si>
  <si>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</si>
  <si>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</si>
  <si>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</si>
  <si>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</si>
  <si>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</si>
  <si>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</si>
  <si>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</si>
  <si>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</si>
  <si>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</si>
  <si>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</si>
  <si>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</si>
  <si>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</si>
  <si>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</si>
  <si>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</si>
  <si>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</si>
  <si>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</si>
  <si>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</si>
  <si>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</si>
  <si>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</si>
  <si>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</si>
  <si>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</si>
  <si>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</si>
  <si>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</si>
  <si>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</si>
  <si>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</si>
  <si>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</si>
  <si>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</si>
  <si>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</si>
  <si>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</si>
  <si>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</si>
  <si>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</si>
  <si>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</si>
  <si>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</si>
  <si>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</si>
  <si>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</si>
  <si>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</si>
  <si>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</si>
  <si>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</si>
  <si>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</si>
  <si>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</si>
  <si>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</si>
  <si>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</si>
  <si>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</si>
  <si>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</si>
  <si>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</si>
  <si>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</si>
  <si>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</si>
  <si>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</si>
  <si>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</si>
  <si>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</si>
  <si>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</si>
  <si>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</si>
  <si>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</si>
  <si>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</si>
  <si>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</si>
  <si>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</si>
  <si>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</si>
  <si>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</si>
  <si>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</si>
  <si>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</si>
  <si>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</si>
  <si>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</si>
  <si>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</si>
  <si>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</si>
  <si>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</si>
  <si>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</si>
  <si>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</si>
  <si>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</si>
  <si>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</si>
  <si>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</si>
  <si>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</si>
  <si>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</si>
  <si>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</si>
  <si>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</si>
  <si>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</si>
  <si>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</si>
  <si>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</si>
  <si>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</si>
  <si>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</si>
  <si>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</si>
  <si>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</si>
  <si>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</si>
  <si>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</si>
  <si>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</si>
  <si>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</si>
  <si>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</si>
  <si>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</si>
  <si>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</si>
  <si>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</si>
  <si>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</si>
  <si>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</si>
  <si>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</si>
  <si>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</si>
  <si>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</si>
  <si>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</si>
  <si>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</si>
  <si>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</si>
  <si>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</si>
  <si>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</si>
  <si>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</si>
  <si>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</si>
  <si>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</si>
  <si>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</si>
  <si>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</si>
  <si>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</si>
  <si>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</si>
  <si>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</si>
  <si>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</si>
  <si>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</si>
  <si>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</si>
  <si>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</si>
  <si>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</si>
  <si>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</si>
  <si>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</si>
  <si>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</si>
  <si>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</si>
  <si>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</si>
  <si>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</si>
  <si>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</si>
  <si>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</si>
  <si>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</si>
  <si>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</si>
  <si>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</si>
  <si>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</si>
  <si>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</si>
  <si>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</si>
  <si>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</si>
  <si>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</si>
  <si>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</si>
  <si>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</si>
  <si>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</si>
  <si>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</si>
  <si>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</si>
  <si>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</si>
  <si>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</si>
  <si>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</si>
  <si>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</si>
  <si>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</si>
  <si>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</si>
  <si>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</si>
  <si>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</si>
  <si>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</si>
  <si>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</si>
  <si>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</si>
  <si>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</si>
  <si>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</si>
  <si>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</si>
  <si>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</si>
  <si>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</si>
  <si>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</si>
  <si>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</si>
  <si>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</si>
  <si>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</si>
  <si>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</si>
  <si>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</si>
  <si>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</si>
  <si>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</si>
  <si>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</si>
  <si>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</si>
  <si>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</si>
  <si>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</si>
  <si>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</si>
  <si>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</si>
  <si>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</si>
  <si>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</si>
  <si>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</si>
  <si>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</si>
  <si>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</si>
  <si>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</si>
  <si>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</si>
  <si>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</si>
  <si>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</si>
  <si>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</si>
  <si>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</si>
  <si>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</si>
  <si>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</si>
  <si>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</si>
  <si>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</si>
  <si>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</si>
  <si>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</si>
  <si>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</si>
  <si>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</si>
  <si>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</si>
  <si>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</si>
  <si>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</si>
  <si>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</si>
  <si>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</si>
  <si>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</si>
  <si>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</si>
  <si>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</si>
  <si>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</si>
  <si>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</si>
  <si>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</si>
  <si>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</si>
  <si>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</si>
  <si>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</si>
  <si>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</si>
  <si>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</si>
  <si>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</si>
  <si>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</si>
  <si>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</si>
  <si>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</si>
  <si>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</si>
  <si>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</si>
  <si>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</si>
  <si>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</si>
  <si>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</si>
  <si>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</si>
  <si>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</si>
  <si>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</si>
  <si>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</si>
  <si>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</si>
  <si>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</si>
  <si>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</si>
  <si>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</si>
  <si>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</si>
  <si>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</si>
  <si>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</si>
  <si>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</si>
  <si>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</si>
  <si>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</si>
  <si>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</si>
  <si>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</si>
  <si>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</si>
  <si>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</si>
  <si>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</si>
  <si>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</si>
  <si>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</si>
  <si>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</si>
  <si>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</si>
  <si>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</si>
  <si>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</si>
  <si>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</si>
  <si>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</si>
  <si>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</si>
  <si>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</si>
  <si>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</si>
  <si>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</si>
  <si>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</si>
  <si>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</si>
  <si>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</si>
  <si>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</si>
  <si>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</si>
  <si>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</si>
  <si>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</si>
  <si>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</si>
  <si>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</si>
  <si>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</si>
  <si>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</si>
  <si>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</si>
  <si>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</si>
  <si>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</si>
  <si>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</si>
  <si>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</si>
  <si>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</si>
  <si>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</si>
  <si>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</si>
  <si>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</si>
  <si>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</si>
  <si>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</si>
  <si>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</si>
  <si>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</si>
  <si>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</si>
  <si>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</si>
  <si>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</si>
  <si>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</si>
  <si>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</si>
  <si>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</si>
  <si>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</si>
  <si>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</si>
  <si>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</si>
  <si>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</si>
  <si>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</si>
  <si>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</si>
  <si>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</si>
  <si>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</si>
  <si>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</si>
  <si>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</si>
  <si>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</si>
  <si>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</si>
  <si>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</si>
  <si>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</si>
  <si>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</si>
  <si>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</si>
  <si>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</si>
  <si>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</si>
  <si>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</si>
  <si>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</si>
  <si>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</si>
  <si>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</si>
  <si>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</si>
  <si>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</si>
  <si>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</si>
  <si>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</si>
  <si>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</si>
  <si>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</si>
  <si>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</si>
  <si>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</si>
  <si>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</si>
  <si>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</si>
  <si>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</si>
  <si>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</si>
  <si>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</si>
  <si>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</si>
  <si>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</si>
  <si>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</si>
  <si>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</si>
  <si>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</si>
  <si>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</si>
  <si>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</si>
  <si>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</si>
  <si>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</si>
  <si>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</si>
  <si>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</si>
  <si>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</si>
  <si>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</si>
  <si>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</si>
  <si>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</si>
  <si>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</si>
  <si>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</si>
  <si>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</si>
  <si>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</si>
  <si>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</si>
  <si>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</si>
  <si>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</si>
  <si>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</si>
  <si>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</si>
  <si>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</si>
  <si>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</si>
  <si>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</si>
  <si>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</si>
  <si>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</si>
  <si>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</si>
  <si>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</si>
  <si>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</si>
  <si>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</si>
  <si>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</si>
  <si>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</si>
  <si>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</si>
  <si>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</si>
  <si>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</si>
  <si>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</si>
  <si>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</si>
  <si>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</si>
  <si>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</si>
  <si>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</si>
  <si>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</si>
  <si>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</si>
  <si>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</si>
  <si>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</si>
  <si>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</si>
  <si>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</si>
  <si>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</si>
  <si>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</si>
  <si>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</si>
  <si>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</si>
  <si>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</si>
  <si>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</si>
  <si>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</si>
  <si>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</si>
  <si>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</si>
  <si>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</si>
  <si>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</si>
  <si>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</si>
  <si>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</si>
  <si>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</si>
  <si>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</si>
  <si>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</si>
  <si>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</si>
  <si>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</si>
  <si>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</si>
  <si>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</si>
  <si>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</si>
  <si>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</si>
  <si>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</si>
  <si>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</si>
  <si>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</si>
  <si>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</si>
  <si>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</si>
  <si>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</si>
  <si>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</si>
  <si>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</si>
  <si>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</si>
  <si>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</si>
  <si>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</si>
  <si>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</si>
  <si>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</si>
  <si>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</si>
  <si>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</si>
  <si>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</si>
  <si>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</si>
  <si>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</si>
  <si>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</si>
  <si>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</si>
  <si>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</si>
  <si>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</si>
  <si>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</si>
  <si>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</si>
  <si>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</si>
  <si>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</si>
  <si>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</si>
  <si>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</si>
  <si>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</si>
  <si>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</si>
  <si>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</si>
  <si>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</si>
  <si>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</si>
  <si>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</si>
  <si>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</si>
  <si>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</si>
  <si>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</si>
  <si>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</si>
  <si>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</si>
  <si>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</si>
  <si>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</si>
  <si>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</si>
  <si>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</si>
  <si>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</si>
  <si>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</si>
  <si>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</si>
  <si>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</si>
  <si>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</si>
  <si>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</si>
  <si>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</si>
  <si>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</si>
  <si>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</si>
  <si>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</si>
  <si>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</si>
  <si>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</si>
  <si>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</si>
  <si>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</si>
  <si>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</si>
  <si>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</si>
  <si>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</si>
  <si>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</si>
  <si>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</si>
  <si>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</si>
  <si>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</si>
  <si>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</si>
  <si>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</si>
  <si>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</si>
  <si>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</si>
  <si>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</si>
  <si>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</si>
  <si>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</si>
  <si>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</si>
  <si>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</si>
  <si>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</si>
  <si>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</si>
  <si>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</si>
  <si>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</si>
  <si>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</si>
  <si>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</si>
  <si>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</si>
  <si>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</si>
  <si>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</si>
  <si>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</si>
  <si>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</si>
  <si>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</si>
  <si>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</si>
  <si>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</si>
  <si>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</si>
  <si>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</si>
  <si>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</si>
  <si>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</si>
  <si>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</si>
  <si>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</si>
  <si>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</si>
  <si>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</si>
  <si>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</si>
  <si>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</si>
  <si>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</si>
  <si>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</si>
  <si>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</si>
  <si>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</si>
  <si>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</si>
  <si>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</si>
  <si>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</si>
  <si>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</si>
  <si>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</si>
  <si>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</si>
  <si>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</si>
  <si>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</si>
  <si>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</si>
  <si>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</si>
  <si>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</si>
  <si>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</si>
  <si>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</si>
  <si>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</si>
  <si>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</si>
  <si>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</si>
  <si>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</si>
  <si>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</si>
  <si>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</si>
  <si>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</si>
  <si>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</si>
  <si>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</si>
  <si>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</si>
  <si>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</si>
  <si>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</si>
  <si>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</si>
  <si>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</si>
  <si>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</si>
  <si>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</si>
  <si>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</si>
  <si>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</si>
  <si>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</si>
  <si>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</si>
  <si>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</si>
  <si>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</si>
  <si>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</si>
  <si>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</si>
  <si>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</si>
  <si>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</si>
  <si>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</si>
  <si>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</si>
  <si>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</si>
  <si>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</si>
  <si>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</si>
  <si>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</si>
  <si>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</si>
  <si>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</si>
  <si>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</si>
  <si>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</si>
  <si>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</si>
  <si>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</si>
  <si>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</si>
  <si>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</si>
  <si>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</si>
  <si>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</si>
  <si>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</si>
  <si>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</si>
  <si>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</si>
  <si>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</si>
  <si>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</si>
  <si>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</si>
  <si>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</si>
  <si>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</si>
  <si>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</si>
  <si>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</si>
  <si>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</si>
  <si>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</si>
  <si>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</si>
  <si>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</si>
  <si>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</si>
  <si>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</si>
  <si>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</si>
  <si>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</si>
  <si>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</si>
  <si>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</si>
  <si>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</si>
  <si>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</si>
  <si>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</si>
  <si>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</si>
  <si>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</si>
  <si>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</si>
  <si>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</si>
  <si>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</si>
  <si>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</si>
  <si>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</si>
  <si>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</si>
  <si>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</si>
  <si>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</si>
  <si>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</si>
  <si>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</si>
  <si>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</si>
  <si>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</si>
  <si>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</si>
  <si>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</si>
  <si>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</si>
  <si>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</si>
  <si>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</si>
  <si>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</si>
  <si>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</si>
  <si>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</si>
  <si>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</si>
  <si>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</si>
  <si>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</si>
  <si>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</si>
  <si>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</si>
  <si>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</si>
  <si>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</si>
  <si>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</si>
  <si>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</si>
  <si>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</si>
  <si>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</si>
  <si>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</si>
  <si>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</si>
  <si>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</si>
  <si>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</si>
  <si>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</si>
  <si>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</si>
  <si>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</si>
  <si>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</si>
  <si>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</si>
  <si>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</si>
  <si>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</si>
  <si>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</si>
  <si>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</si>
  <si>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</si>
  <si>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</si>
  <si>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</si>
  <si>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</si>
  <si>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</si>
  <si>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</si>
  <si>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</si>
  <si>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</si>
  <si>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</si>
  <si>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</si>
  <si>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</si>
  <si>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</si>
  <si>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</si>
  <si>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</si>
  <si>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</si>
  <si>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</si>
  <si>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</si>
  <si>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</si>
  <si>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</si>
  <si>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</si>
  <si>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</si>
  <si>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</si>
  <si>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</si>
  <si>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</si>
  <si>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</si>
  <si>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</si>
  <si>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</si>
  <si>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</si>
  <si>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</si>
  <si>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</si>
  <si>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</si>
  <si>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</si>
  <si>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</si>
  <si>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</si>
  <si>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</si>
  <si>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</si>
  <si>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</si>
  <si>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</si>
  <si>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</si>
  <si>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</si>
  <si>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</si>
  <si>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</si>
  <si>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</si>
  <si>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</si>
  <si>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</si>
  <si>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</si>
  <si>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</si>
  <si>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</si>
  <si>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</si>
  <si>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</si>
  <si>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</si>
  <si>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</si>
  <si>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</si>
  <si>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</si>
  <si>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</si>
  <si>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</si>
  <si>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</si>
  <si>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</si>
  <si>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</si>
  <si>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</si>
  <si>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</si>
  <si>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</si>
  <si>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</si>
  <si>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</si>
  <si>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</si>
  <si>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</si>
  <si>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</si>
  <si>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</si>
  <si>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</si>
  <si>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</si>
  <si>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</si>
  <si>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</si>
  <si>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</si>
  <si>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</si>
  <si>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</si>
  <si>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</si>
  <si>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</si>
  <si>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</si>
  <si>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</si>
  <si>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</si>
  <si>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</si>
  <si>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</si>
  <si>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</si>
  <si>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</si>
  <si>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</si>
  <si>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</si>
  <si>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</si>
  <si>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</si>
  <si>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</si>
  <si>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</si>
  <si>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</si>
  <si>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</si>
  <si>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</si>
  <si>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</si>
  <si>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</si>
  <si>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</si>
  <si>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</si>
  <si>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</si>
  <si>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</si>
  <si>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</si>
  <si>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</si>
  <si>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</si>
  <si>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</si>
  <si>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</si>
  <si>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</si>
  <si>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</si>
  <si>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</si>
  <si>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</si>
  <si>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</si>
  <si>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</si>
  <si>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</si>
  <si>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</si>
  <si>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</si>
  <si>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</si>
  <si>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</si>
  <si>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</si>
  <si>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</si>
  <si>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</si>
  <si>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</si>
  <si>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</si>
  <si>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</si>
  <si>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</si>
  <si>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</si>
  <si>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</si>
  <si>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</si>
  <si>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</si>
  <si>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</si>
  <si>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</si>
  <si>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</si>
  <si>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</si>
  <si>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</si>
  <si>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</si>
  <si>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</si>
  <si>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</si>
  <si>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</si>
  <si>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</si>
  <si>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</si>
  <si>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</si>
  <si>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</si>
  <si>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</si>
  <si>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</si>
  <si>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</si>
  <si>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</si>
  <si>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</si>
  <si>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</si>
  <si>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</si>
  <si>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</si>
  <si>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</si>
  <si>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</si>
  <si>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</si>
  <si>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</si>
  <si>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</si>
  <si>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</si>
  <si>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</si>
  <si>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</si>
  <si>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</si>
  <si>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</si>
  <si>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</si>
  <si>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</si>
  <si>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</si>
  <si>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</si>
  <si>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</si>
  <si>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</si>
  <si>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</si>
  <si>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</si>
  <si>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</si>
  <si>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</si>
  <si>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</si>
  <si>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</si>
  <si>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</si>
  <si>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</si>
  <si>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</si>
  <si>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</si>
  <si>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</si>
  <si>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</si>
  <si>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</si>
  <si>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</si>
  <si>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</si>
  <si>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</si>
  <si>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</si>
  <si>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</si>
  <si>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</si>
  <si>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</si>
  <si>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</si>
  <si>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</si>
  <si>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</si>
  <si>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</si>
  <si>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</si>
  <si>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</si>
  <si>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</si>
  <si>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</si>
  <si>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</si>
  <si>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</si>
  <si>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</si>
  <si>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</si>
  <si>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</si>
  <si>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</si>
  <si>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</si>
  <si>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</si>
  <si>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</si>
  <si>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</si>
  <si>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</si>
  <si>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</si>
  <si>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</si>
  <si>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</si>
  <si>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</si>
  <si>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</si>
  <si>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</si>
  <si>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</si>
  <si>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</si>
  <si>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</si>
  <si>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</si>
  <si>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</si>
  <si>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</si>
  <si>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</si>
  <si>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</si>
  <si>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</si>
  <si>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</si>
  <si>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</si>
  <si>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</si>
  <si>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</si>
  <si>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</si>
  <si>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</si>
  <si>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</si>
  <si>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</si>
  <si>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</si>
  <si>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</si>
  <si>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</si>
  <si>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</si>
  <si>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</si>
  <si>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</si>
  <si>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</si>
  <si>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</si>
  <si>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</si>
  <si>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</si>
  <si>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</si>
  <si>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</si>
  <si>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</si>
  <si>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</si>
  <si>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</si>
  <si>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</si>
  <si>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</si>
  <si>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</si>
  <si>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</si>
  <si>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</si>
  <si>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</si>
  <si>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</si>
  <si>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</si>
  <si>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</si>
  <si>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</si>
  <si>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</si>
  <si>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</si>
  <si>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</si>
  <si>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</si>
  <si>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</si>
  <si>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</si>
  <si>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</si>
  <si>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</si>
  <si>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</si>
  <si>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</si>
  <si>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</si>
  <si>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</si>
  <si>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</si>
  <si>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</si>
  <si>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</si>
  <si>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</si>
  <si>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</si>
  <si>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</si>
  <si>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</si>
  <si>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</si>
  <si>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</si>
  <si>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</si>
  <si>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</si>
  <si>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</si>
  <si>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</si>
  <si>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</si>
  <si>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</si>
  <si>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</si>
  <si>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</si>
  <si>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</si>
  <si>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</si>
  <si>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</si>
  <si>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</si>
  <si>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</si>
  <si>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</si>
  <si>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</si>
  <si>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</si>
  <si>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</si>
  <si>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</si>
  <si>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</si>
  <si>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</si>
  <si>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</si>
  <si>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</si>
  <si>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</si>
  <si>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</si>
  <si>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</si>
  <si>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</si>
  <si>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</si>
  <si>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</si>
  <si>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</si>
  <si>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</si>
  <si>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</si>
  <si>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</si>
  <si>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</si>
  <si>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</si>
  <si>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</si>
  <si>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</si>
  <si>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</si>
  <si>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</si>
  <si>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</si>
  <si>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</si>
  <si>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</si>
  <si>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</si>
  <si>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</si>
  <si>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</si>
  <si>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</si>
  <si>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</si>
  <si>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</si>
  <si>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</si>
  <si>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</si>
  <si>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</si>
  <si>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</si>
  <si>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</si>
  <si>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</si>
  <si>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</si>
  <si>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</si>
  <si>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</si>
  <si>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</si>
  <si>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</si>
  <si>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</si>
  <si>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</si>
  <si>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</si>
  <si>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</si>
  <si>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</si>
  <si>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</si>
  <si>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</si>
  <si>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</si>
  <si>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</si>
  <si>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</si>
  <si>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</si>
  <si>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</si>
  <si>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</si>
  <si>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</si>
  <si>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</si>
  <si>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</si>
  <si>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</si>
  <si>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</si>
  <si>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</si>
  <si>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</si>
  <si>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</si>
  <si>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</si>
  <si>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</si>
  <si>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</si>
  <si>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</si>
  <si>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</si>
  <si>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</si>
  <si>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</si>
  <si>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</si>
  <si>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</si>
  <si>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</si>
  <si>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</si>
  <si>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</si>
  <si>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</si>
  <si>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</si>
  <si>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</si>
  <si>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</si>
  <si>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</si>
  <si>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</si>
  <si>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</si>
  <si>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</si>
  <si>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</si>
  <si>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</si>
  <si>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</si>
  <si>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</si>
  <si>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</si>
  <si>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</si>
  <si>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</si>
  <si>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</si>
  <si>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</si>
  <si>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</si>
  <si>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</si>
  <si>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</si>
  <si>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</si>
  <si>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</si>
  <si>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</si>
  <si>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</si>
  <si>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</si>
  <si>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</si>
  <si>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</si>
  <si>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</si>
  <si>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</si>
  <si>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</si>
  <si>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</si>
  <si>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</si>
  <si>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</si>
  <si>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</si>
  <si>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</si>
  <si>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</si>
  <si>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</si>
  <si>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</si>
  <si>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</si>
  <si>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</si>
  <si>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</si>
  <si>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</si>
  <si>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</si>
  <si>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</si>
  <si>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</si>
  <si>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</si>
  <si>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</si>
  <si>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</si>
  <si>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</si>
  <si>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</si>
  <si>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</si>
  <si>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</si>
  <si>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</si>
  <si>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</si>
  <si>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</si>
  <si>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</si>
  <si>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</si>
  <si>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</si>
  <si>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</si>
  <si>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</si>
  <si>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</si>
  <si>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</si>
  <si>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</si>
  <si>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</si>
  <si>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</si>
  <si>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</si>
  <si>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</si>
  <si>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</si>
  <si>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</si>
  <si>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</si>
  <si>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</si>
  <si>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</si>
  <si>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</si>
  <si>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</si>
  <si>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</si>
  <si>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</si>
  <si>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</si>
  <si>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</si>
  <si>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</si>
  <si>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</si>
  <si>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</si>
  <si>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</si>
  <si>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</si>
  <si>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</si>
  <si>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</si>
  <si>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</si>
  <si>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</si>
  <si>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</si>
  <si>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</si>
  <si>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</si>
  <si>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</si>
  <si>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</si>
  <si>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</si>
  <si>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</si>
  <si>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</si>
  <si>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</si>
  <si>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</si>
  <si>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</si>
  <si>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</si>
  <si>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</si>
  <si>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</si>
  <si>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</si>
  <si>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</si>
  <si>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</si>
  <si>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</si>
  <si>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</si>
  <si>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</si>
  <si>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</si>
  <si>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</si>
  <si>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</si>
  <si>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</si>
  <si>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</si>
  <si>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</si>
  <si>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</si>
  <si>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</si>
  <si>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</si>
  <si>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</si>
  <si>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</si>
  <si>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</si>
  <si>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</si>
  <si>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</si>
  <si>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</si>
  <si>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</si>
  <si>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</si>
  <si>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</si>
  <si>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</si>
  <si>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</si>
  <si>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</si>
  <si>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</si>
  <si>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</si>
  <si>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</si>
  <si>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</si>
  <si>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</si>
  <si>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</si>
  <si>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</si>
  <si>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</si>
  <si>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</si>
  <si>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</si>
  <si>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</si>
  <si>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</si>
  <si>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</si>
  <si>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</si>
  <si>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</si>
  <si>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</si>
  <si>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</si>
  <si>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</si>
  <si>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</si>
  <si>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</si>
  <si>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</si>
  <si>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</si>
  <si>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</si>
  <si>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</si>
  <si>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</si>
  <si>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</si>
  <si>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</si>
  <si>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</si>
  <si>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</si>
  <si>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</si>
  <si>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</si>
  <si>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</si>
  <si>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</si>
  <si>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</si>
  <si>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</si>
  <si>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</si>
  <si>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</si>
  <si>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</si>
  <si>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</si>
  <si>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</si>
  <si>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</si>
  <si>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</si>
  <si>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</si>
  <si>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</si>
  <si>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</si>
  <si>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</si>
  <si>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</si>
  <si>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</si>
  <si>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</si>
  <si>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</si>
  <si>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</si>
  <si>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</si>
  <si>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</si>
  <si>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</si>
  <si>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</si>
  <si>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</si>
  <si>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</si>
  <si>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</si>
  <si>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</si>
  <si>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</si>
  <si>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</si>
  <si>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</si>
  <si>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</si>
  <si>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</si>
  <si>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</si>
  <si>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</si>
  <si>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</si>
  <si>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</si>
  <si>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</si>
  <si>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</si>
  <si>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</si>
  <si>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</si>
  <si>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</si>
  <si>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</si>
  <si>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</si>
  <si>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</si>
  <si>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</si>
  <si>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</si>
  <si>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</si>
  <si>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</si>
  <si>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</si>
  <si>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</si>
  <si>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</si>
  <si>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</si>
  <si>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</si>
  <si>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</si>
  <si>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</si>
  <si>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</si>
  <si>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</si>
  <si>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</si>
  <si>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</si>
  <si>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</si>
  <si>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</si>
  <si>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</si>
  <si>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</si>
  <si>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</si>
  <si>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</si>
  <si>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</si>
  <si>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</si>
  <si>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</si>
  <si>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</si>
  <si>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</si>
  <si>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</si>
  <si>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</si>
  <si>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</si>
  <si>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</si>
  <si>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</si>
  <si>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</si>
  <si>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</si>
  <si>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</si>
  <si>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</si>
  <si>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</si>
  <si>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</si>
  <si>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</si>
  <si>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</si>
  <si>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</si>
  <si>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</si>
  <si>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</si>
  <si>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</si>
  <si>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</si>
  <si>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</si>
  <si>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</si>
  <si>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</si>
  <si>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</si>
  <si>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</si>
  <si>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</si>
  <si>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</si>
  <si>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</si>
  <si>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</si>
  <si>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</si>
  <si>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</si>
  <si>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</si>
  <si>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</si>
  <si>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</si>
  <si>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</si>
  <si>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</si>
  <si>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</si>
  <si>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</si>
  <si>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</si>
  <si>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</si>
  <si>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</si>
  <si>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</si>
  <si>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</si>
  <si>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</si>
  <si>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</si>
  <si>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</si>
  <si>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</si>
  <si>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</si>
  <si>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</si>
  <si>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</si>
  <si>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</si>
  <si>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</si>
  <si>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</si>
  <si>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</si>
  <si>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</si>
  <si>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</si>
  <si>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</si>
  <si>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</si>
  <si>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</si>
  <si>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</si>
  <si>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</si>
  <si>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</si>
  <si>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</si>
  <si>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</si>
  <si>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</si>
  <si>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</si>
  <si>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</si>
  <si>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</si>
  <si>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</si>
  <si>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</si>
  <si>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</si>
  <si>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</si>
  <si>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</si>
  <si>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</si>
  <si>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</si>
  <si>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</si>
  <si>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</si>
  <si>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</si>
  <si>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</si>
  <si>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</si>
  <si>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</si>
  <si>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</si>
  <si>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</si>
  <si>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</si>
  <si>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</si>
  <si>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</si>
  <si>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</si>
  <si>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</si>
  <si>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</si>
  <si>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</si>
  <si>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</si>
  <si>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</si>
  <si>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</si>
  <si>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</si>
  <si>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</si>
  <si>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</si>
  <si>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</si>
  <si>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</si>
  <si>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</si>
  <si>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</si>
  <si>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</si>
  <si>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</si>
  <si>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</si>
  <si>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</si>
  <si>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</si>
  <si>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</si>
  <si>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</si>
  <si>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</si>
  <si>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</si>
  <si>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</si>
  <si>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</si>
  <si>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</si>
  <si>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</si>
  <si>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</si>
  <si>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</si>
  <si>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</si>
  <si>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</si>
  <si>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</si>
  <si>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</si>
  <si>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</si>
  <si>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</si>
  <si>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</si>
  <si>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</si>
  <si>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</si>
  <si>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</si>
  <si>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</si>
  <si>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</si>
  <si>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</si>
  <si>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</si>
  <si>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</si>
  <si>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</si>
  <si>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</si>
  <si>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</si>
  <si>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</si>
  <si>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</si>
  <si>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</si>
  <si>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</si>
  <si>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</si>
  <si>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</si>
  <si>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</si>
  <si>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</si>
  <si>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</si>
  <si>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</si>
  <si>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</si>
  <si>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</si>
  <si>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</si>
  <si>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</si>
  <si>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</si>
  <si>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</si>
  <si>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</si>
  <si>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</si>
  <si>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</si>
  <si>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</si>
  <si>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</si>
  <si>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</si>
  <si>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</si>
  <si>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</si>
  <si>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</si>
  <si>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</si>
  <si>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</si>
  <si>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</si>
  <si>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</si>
  <si>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</si>
  <si>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</si>
  <si>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</si>
  <si>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</si>
  <si>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</si>
  <si>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</si>
  <si>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</si>
  <si>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</si>
  <si>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</si>
  <si>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</si>
  <si>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</si>
  <si>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</si>
  <si>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</si>
  <si>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</si>
  <si>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</si>
  <si>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</si>
  <si>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</si>
  <si>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</si>
  <si>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</si>
  <si>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</si>
  <si>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</si>
  <si>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</si>
  <si>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</si>
  <si>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</si>
  <si>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</si>
  <si>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</si>
  <si>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</si>
  <si>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</si>
  <si>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</si>
  <si>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</si>
  <si>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</si>
  <si>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</si>
  <si>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</si>
  <si>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</si>
  <si>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</si>
  <si>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</si>
  <si>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</si>
  <si>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</si>
  <si>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</si>
  <si>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</si>
  <si>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</si>
  <si>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</si>
  <si>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</si>
  <si>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</si>
  <si>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</si>
  <si>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</si>
  <si>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</si>
  <si>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</si>
  <si>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</si>
  <si>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</si>
  <si>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</si>
  <si>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</si>
  <si>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</si>
  <si>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</si>
  <si>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</si>
  <si>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</si>
  <si>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</si>
  <si>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</si>
  <si>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</si>
  <si>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</si>
  <si>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</si>
  <si>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</si>
  <si>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</si>
  <si>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</si>
  <si>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</si>
  <si>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</si>
  <si>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</si>
  <si>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</si>
  <si>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</si>
  <si>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</si>
  <si>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</si>
  <si>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</si>
  <si>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</si>
  <si>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</si>
  <si>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</si>
  <si>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</si>
  <si>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</si>
  <si>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</si>
  <si>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</si>
  <si>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</si>
  <si>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</si>
  <si>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</si>
  <si>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</si>
  <si>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</si>
  <si>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</si>
  <si>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</si>
  <si>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</si>
  <si>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</si>
  <si>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</si>
  <si>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</si>
  <si>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</si>
  <si>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</si>
  <si>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</si>
  <si>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</si>
  <si>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</si>
  <si>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</si>
  <si>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</si>
  <si>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</si>
  <si>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</si>
  <si>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</si>
  <si>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</si>
  <si>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</si>
  <si>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</si>
  <si>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</si>
  <si>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</si>
  <si>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</si>
  <si>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</si>
  <si>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</si>
  <si>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</si>
  <si>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</si>
  <si>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</si>
  <si>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</si>
  <si>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</si>
  <si>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</si>
  <si>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</si>
  <si>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</si>
  <si>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</si>
  <si>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</si>
  <si>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</si>
  <si>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</si>
  <si>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</si>
  <si>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</si>
  <si>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</si>
  <si>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</si>
  <si>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</si>
  <si>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</si>
  <si>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</si>
  <si>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</si>
  <si>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</si>
  <si>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</si>
  <si>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</si>
  <si>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</si>
  <si>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</si>
  <si>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</si>
  <si>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</si>
  <si>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</si>
  <si>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</si>
  <si>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</si>
  <si>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</si>
  <si>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</si>
  <si>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</si>
  <si>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</si>
  <si>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</si>
  <si>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</si>
  <si>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</si>
  <si>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</si>
  <si>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</si>
  <si>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</si>
  <si>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</si>
  <si>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</si>
  <si>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</si>
  <si>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</si>
  <si>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</si>
  <si>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</si>
  <si>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</si>
  <si>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</si>
  <si>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</si>
  <si>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</si>
  <si>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</si>
  <si>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</si>
  <si>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</si>
  <si>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</si>
  <si>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</si>
  <si>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</si>
  <si>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</si>
  <si>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</si>
  <si>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</si>
  <si>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</si>
  <si>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</si>
  <si>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</si>
  <si>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</si>
  <si>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</si>
  <si>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</si>
  <si>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</si>
  <si>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</si>
  <si>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</si>
  <si>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</si>
  <si>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</si>
  <si>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</si>
  <si>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</si>
  <si>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</si>
  <si>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</si>
  <si>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</si>
  <si>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</si>
  <si>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</si>
  <si>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</si>
  <si>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</si>
  <si>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</si>
  <si>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</si>
  <si>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</si>
  <si>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</si>
  <si>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</si>
  <si>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</si>
  <si>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</si>
  <si>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</si>
  <si>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</si>
  <si>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</si>
  <si>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</si>
  <si>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</si>
  <si>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</si>
  <si>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</si>
  <si>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</si>
  <si>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</si>
  <si>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</si>
  <si>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</si>
  <si>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</si>
  <si>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</si>
  <si>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</si>
  <si>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</si>
  <si>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</si>
  <si>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</si>
  <si>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</si>
  <si>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</si>
  <si>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</si>
  <si>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</si>
  <si>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</si>
  <si>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</si>
  <si>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</si>
  <si>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</si>
  <si>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</si>
  <si>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</si>
  <si>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</si>
  <si>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</si>
  <si>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</si>
  <si>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</si>
  <si>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</si>
  <si>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</si>
  <si>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</si>
  <si>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</si>
  <si>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</si>
  <si>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</si>
  <si>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</si>
  <si>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</si>
  <si>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</si>
  <si>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</si>
  <si>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</si>
  <si>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</si>
  <si>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</si>
  <si>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</si>
  <si>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</si>
  <si>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</si>
  <si>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</si>
  <si>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</si>
  <si>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</si>
  <si>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</si>
  <si>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</si>
  <si>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</si>
  <si>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</si>
  <si>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</si>
  <si>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</si>
  <si>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</si>
  <si>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</si>
  <si>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</si>
  <si>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</si>
  <si>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</si>
  <si>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</si>
  <si>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</si>
  <si>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</si>
  <si>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</si>
  <si>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</si>
  <si>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</si>
  <si>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</si>
  <si>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</si>
  <si>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</si>
  <si>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</si>
  <si>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</si>
  <si>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</si>
  <si>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</si>
  <si>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</si>
  <si>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</si>
  <si>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</si>
  <si>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</si>
  <si>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</si>
  <si>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</si>
  <si>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</si>
  <si>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</si>
  <si>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</si>
  <si>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</si>
  <si>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</si>
  <si>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</si>
  <si>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</si>
  <si>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</si>
  <si>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</si>
  <si>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</si>
  <si>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</si>
  <si>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</si>
  <si>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</si>
  <si>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</si>
  <si>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</si>
  <si>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</si>
  <si>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</si>
  <si>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</si>
  <si>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</si>
  <si>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</si>
  <si>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</si>
  <si>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</si>
  <si>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</si>
  <si>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</si>
  <si>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</si>
  <si>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</si>
  <si>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</si>
  <si>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</si>
  <si>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</si>
  <si>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</si>
  <si>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</si>
  <si>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</si>
  <si>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</si>
  <si>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</si>
  <si>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</si>
  <si>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</si>
  <si>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</si>
  <si>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</si>
  <si>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</si>
  <si>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</si>
  <si>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</si>
  <si>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</si>
  <si>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</si>
  <si>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</si>
  <si>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</si>
  <si>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</si>
  <si>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</si>
  <si>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</si>
  <si>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</si>
  <si>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</si>
  <si>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</si>
  <si>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</si>
  <si>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</si>
  <si>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</si>
  <si>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</si>
  <si>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</si>
  <si>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</si>
  <si>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</si>
  <si>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</si>
  <si>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</si>
  <si>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</si>
  <si>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</si>
  <si>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</si>
  <si>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</si>
  <si>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</si>
  <si>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</si>
  <si>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</si>
  <si>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</si>
  <si>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</si>
  <si>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</si>
  <si>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</si>
  <si>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</si>
  <si>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</si>
  <si>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</si>
  <si>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</si>
  <si>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</si>
  <si>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</si>
  <si>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</si>
  <si>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</si>
  <si>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</si>
  <si>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</si>
  <si>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</si>
  <si>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</si>
  <si>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</si>
  <si>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</si>
  <si>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</si>
  <si>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</si>
  <si>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</si>
  <si>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</si>
  <si>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</si>
  <si>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</si>
  <si>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</si>
  <si>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</si>
  <si>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</si>
  <si>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</si>
  <si>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</si>
  <si>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</si>
  <si>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</si>
  <si>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</si>
  <si>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</si>
  <si>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</si>
  <si>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</si>
  <si>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</si>
  <si>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</si>
  <si>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</si>
  <si>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</si>
  <si>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</si>
  <si>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</si>
  <si>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</si>
  <si>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</si>
  <si>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</si>
  <si>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</si>
  <si>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</si>
  <si>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</si>
  <si>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</si>
  <si>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</si>
  <si>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</si>
  <si>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</si>
  <si>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</si>
  <si>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</si>
  <si>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</si>
  <si>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</si>
  <si>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</si>
  <si>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</si>
  <si>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</si>
  <si>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</si>
  <si>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</si>
  <si>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</si>
  <si>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</si>
  <si>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</si>
  <si>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</si>
  <si>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</si>
  <si>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</si>
  <si>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</si>
  <si>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</si>
  <si>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</si>
  <si>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</si>
  <si>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</si>
  <si>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</si>
  <si>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</si>
  <si>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</si>
  <si>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</si>
  <si>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</si>
  <si>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</si>
  <si>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</si>
  <si>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</si>
  <si>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</si>
  <si>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</si>
  <si>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</si>
  <si>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</si>
  <si>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</si>
  <si>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</si>
  <si>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</si>
  <si>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</si>
  <si>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</si>
  <si>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</si>
  <si>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</si>
  <si>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</si>
  <si>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</si>
  <si>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</si>
  <si>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</si>
  <si>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</si>
  <si>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</si>
  <si>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</si>
  <si>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</si>
  <si>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</si>
  <si>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</si>
  <si>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</si>
  <si>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</si>
  <si>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</si>
  <si>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</si>
  <si>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</si>
  <si>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</si>
  <si>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</si>
  <si>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</si>
  <si>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</si>
  <si>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</si>
  <si>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</si>
  <si>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</si>
  <si>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</si>
  <si>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</si>
  <si>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</si>
  <si>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</si>
  <si>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</si>
  <si>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</si>
  <si>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</si>
  <si>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</si>
  <si>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</si>
  <si>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</si>
  <si>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</si>
  <si>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</si>
  <si>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</si>
  <si>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</si>
  <si>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</si>
  <si>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</si>
  <si>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</si>
  <si>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</si>
  <si>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</si>
  <si>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</si>
  <si>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</si>
  <si>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</si>
  <si>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</si>
  <si>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</si>
  <si>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</si>
  <si>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</si>
  <si>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</si>
  <si>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</si>
  <si>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</si>
  <si>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</si>
  <si>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</si>
  <si>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</si>
  <si>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</si>
  <si>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</si>
  <si>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</si>
  <si>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</si>
  <si>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</si>
  <si>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</si>
  <si>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</si>
  <si>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</si>
  <si>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</si>
  <si>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</si>
  <si>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</si>
  <si>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</si>
  <si>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</si>
  <si>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</si>
  <si>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</si>
  <si>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</si>
  <si>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</si>
  <si>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</si>
  <si>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</si>
  <si>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</si>
  <si>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</si>
  <si>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</si>
  <si>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</si>
  <si>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</si>
  <si>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</si>
  <si>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</si>
  <si>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</si>
  <si>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</si>
  <si>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</si>
  <si>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</si>
  <si>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</si>
  <si>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</si>
  <si>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</si>
  <si>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</si>
  <si>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</si>
  <si>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</si>
  <si>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</si>
  <si>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</si>
  <si>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</si>
  <si>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</si>
  <si>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</si>
  <si>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</si>
  <si>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</si>
  <si>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</si>
  <si>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</si>
  <si>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</si>
  <si>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</si>
  <si>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</si>
  <si>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</si>
  <si>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</si>
  <si>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</si>
  <si>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</si>
  <si>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</si>
  <si>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</si>
  <si>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</si>
  <si>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</si>
  <si>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</si>
  <si>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</si>
  <si>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</si>
  <si>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</si>
  <si>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</si>
  <si>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</si>
  <si>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</si>
  <si>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</si>
  <si>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</si>
  <si>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</si>
  <si>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</si>
  <si>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</si>
  <si>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</si>
  <si>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</si>
  <si>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</si>
  <si>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</si>
  <si>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</si>
  <si>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</si>
  <si>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</si>
  <si>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</si>
  <si>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</si>
  <si>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</si>
  <si>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</si>
  <si>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</si>
  <si>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</si>
  <si>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</si>
  <si>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</si>
  <si>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</si>
  <si>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</si>
  <si>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</si>
  <si>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</si>
  <si>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</si>
  <si>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</si>
  <si>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</si>
  <si>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</si>
  <si>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</si>
  <si>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</si>
  <si>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</si>
  <si>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</si>
  <si>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</si>
  <si>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</si>
  <si>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</si>
  <si>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</si>
  <si>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</si>
  <si>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</si>
  <si>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</si>
  <si>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</si>
  <si>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</si>
  <si>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</si>
  <si>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</si>
  <si>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</si>
  <si>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</si>
  <si>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</si>
  <si>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</si>
  <si>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</si>
  <si>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</si>
  <si>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</si>
  <si>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</si>
  <si>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</si>
  <si>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</si>
  <si>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</si>
  <si>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</si>
  <si>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</si>
  <si>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</si>
  <si>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</si>
  <si>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</si>
  <si>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</si>
  <si>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</si>
  <si>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</si>
  <si>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</si>
  <si>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</si>
  <si>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</si>
  <si>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</si>
  <si>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</si>
  <si>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</si>
  <si>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</si>
  <si>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</si>
  <si>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</si>
  <si>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</si>
  <si>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</si>
  <si>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</si>
  <si>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</si>
  <si>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</si>
  <si>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</si>
  <si>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</si>
  <si>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</si>
  <si>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</si>
  <si>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</si>
  <si>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</si>
  <si>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</si>
  <si>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</si>
  <si>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</si>
  <si>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</si>
  <si>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</si>
  <si>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</si>
  <si>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</si>
  <si>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</si>
  <si>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</si>
  <si>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</si>
  <si>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</si>
  <si>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</si>
  <si>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</si>
  <si>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</si>
  <si>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</si>
  <si>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</si>
  <si>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</si>
  <si>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</si>
  <si>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</si>
  <si>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</si>
  <si>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</si>
  <si>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</si>
  <si>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</si>
  <si>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</si>
  <si>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</si>
  <si>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</si>
  <si>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</si>
  <si>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</si>
  <si>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</si>
  <si>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</si>
  <si>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</si>
  <si>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</si>
  <si>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</si>
  <si>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</si>
  <si>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</si>
  <si>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</si>
  <si>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</si>
  <si>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</si>
  <si>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</si>
  <si>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</si>
  <si>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</si>
  <si>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</si>
  <si>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</si>
  <si>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</si>
  <si>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</si>
  <si>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</si>
  <si>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</si>
  <si>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</si>
  <si>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</si>
  <si>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</si>
  <si>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</si>
  <si>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</si>
  <si>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</si>
  <si>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</si>
  <si>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</si>
  <si>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</si>
  <si>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</si>
  <si>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</si>
  <si>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</si>
  <si>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</si>
  <si>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</si>
  <si>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</si>
  <si>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</si>
  <si>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</si>
  <si>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</si>
  <si>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</si>
  <si>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</si>
  <si>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</si>
  <si>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</si>
  <si>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</si>
  <si>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</si>
  <si>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</si>
  <si>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</si>
  <si>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</si>
  <si>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</si>
  <si>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</si>
  <si>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</si>
  <si>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</si>
  <si>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</si>
  <si>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</si>
  <si>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</si>
  <si>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</si>
  <si>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</si>
  <si>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</si>
  <si>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</si>
  <si>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</si>
  <si>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</si>
  <si>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</si>
  <si>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</si>
  <si>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</si>
  <si>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</si>
  <si>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</si>
  <si>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</si>
  <si>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</si>
  <si>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</si>
  <si>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</si>
  <si>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</si>
  <si>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</si>
  <si>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</si>
  <si>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</si>
  <si>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</si>
  <si>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</si>
  <si>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</si>
  <si>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</si>
  <si>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</si>
  <si>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</si>
  <si>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</si>
  <si>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</si>
  <si>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</si>
  <si>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</si>
  <si>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</si>
  <si>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</si>
  <si>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</si>
  <si>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</si>
  <si>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</si>
  <si>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</si>
  <si>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</si>
  <si>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</si>
  <si>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</si>
  <si>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</si>
  <si>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</si>
  <si>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</si>
  <si>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</si>
  <si>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</si>
  <si>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</si>
  <si>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</si>
  <si>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</si>
  <si>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</si>
  <si>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</si>
  <si>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</si>
  <si>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</si>
  <si>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</si>
  <si>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</si>
  <si>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</si>
  <si>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</si>
  <si>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</si>
  <si>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</si>
  <si>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</si>
  <si>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</si>
  <si>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</si>
  <si>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</si>
  <si>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</si>
  <si>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</si>
  <si>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</si>
  <si>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</si>
  <si>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</si>
  <si>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</si>
  <si>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</si>
  <si>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</si>
  <si>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</si>
  <si>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</si>
  <si>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</si>
  <si>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</si>
  <si>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</si>
  <si>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</si>
  <si>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</si>
  <si>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</si>
  <si>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</si>
  <si>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</si>
  <si>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</si>
  <si>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</si>
  <si>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</si>
  <si>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</si>
  <si>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</si>
  <si>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</si>
  <si>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</si>
  <si>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</si>
  <si>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</si>
  <si>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</si>
  <si>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</si>
  <si>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</si>
  <si>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</si>
  <si>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</si>
  <si>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</si>
  <si>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</si>
  <si>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</si>
  <si>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</si>
  <si>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</si>
  <si>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</si>
  <si>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</si>
  <si>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</si>
  <si>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</si>
  <si>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</si>
  <si>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</si>
  <si>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</si>
  <si>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</si>
  <si>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</si>
  <si>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</si>
  <si>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</si>
  <si>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</si>
  <si>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</si>
  <si>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</si>
  <si>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</si>
  <si>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</si>
  <si>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</si>
  <si>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</si>
  <si>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</si>
  <si>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</si>
  <si>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</si>
  <si>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</si>
  <si>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</si>
  <si>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</si>
  <si>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</si>
  <si>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</si>
  <si>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</si>
  <si>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</si>
  <si>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</si>
  <si>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</si>
  <si>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</si>
  <si>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</si>
  <si>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</si>
  <si>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</si>
  <si>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</si>
  <si>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</si>
  <si>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</si>
  <si>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</si>
  <si>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</si>
  <si>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</si>
  <si>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</si>
  <si>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</si>
  <si>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</si>
  <si>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</si>
  <si>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</si>
  <si>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</si>
  <si>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</si>
  <si>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</si>
  <si>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</si>
  <si>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</si>
  <si>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</si>
  <si>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</si>
  <si>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</si>
  <si>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</si>
  <si>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</si>
  <si>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</si>
  <si>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</si>
  <si>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</si>
  <si>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</si>
  <si>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</si>
  <si>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</si>
  <si>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</si>
  <si>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</si>
  <si>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</si>
  <si>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</si>
  <si>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</si>
  <si>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</si>
  <si>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</si>
  <si>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</si>
  <si>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</si>
  <si>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</si>
  <si>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</si>
  <si>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</si>
  <si>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</si>
  <si>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</si>
  <si>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</si>
  <si>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</si>
  <si>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</si>
  <si>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</si>
  <si>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</si>
  <si>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</si>
  <si>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</si>
  <si>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</si>
  <si>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</si>
  <si>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</si>
  <si>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</si>
  <si>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</si>
  <si>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</si>
  <si>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</si>
  <si>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</si>
  <si>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</si>
  <si>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</si>
  <si>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</si>
  <si>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</si>
  <si>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</si>
  <si>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</si>
  <si>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</si>
  <si>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</si>
  <si>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</si>
  <si>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</si>
  <si>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</si>
  <si>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</si>
  <si>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</si>
  <si>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</si>
  <si>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</si>
  <si>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</si>
  <si>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</si>
  <si>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</si>
  <si>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</si>
  <si>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</si>
  <si>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</si>
  <si>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</si>
  <si>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</si>
  <si>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</si>
  <si>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</si>
  <si>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</si>
  <si>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</si>
  <si>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</si>
  <si>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</si>
  <si>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</si>
  <si>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</si>
  <si>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</si>
  <si>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</si>
  <si>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</si>
  <si>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</si>
  <si>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</si>
  <si>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</si>
  <si>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</si>
  <si>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</si>
  <si>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</si>
  <si>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</si>
  <si>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</si>
  <si>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</si>
  <si>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</si>
  <si>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</si>
  <si>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</si>
  <si>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</si>
  <si>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</si>
  <si>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</si>
  <si>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</si>
  <si>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</si>
  <si>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</si>
  <si>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</si>
  <si>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</si>
  <si>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</si>
  <si>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</si>
  <si>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</si>
  <si>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</si>
  <si>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</si>
  <si>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</si>
  <si>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</si>
  <si>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</si>
  <si>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</si>
  <si>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</si>
  <si>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</si>
  <si>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</si>
  <si>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</si>
  <si>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</si>
  <si>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</si>
  <si>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</si>
  <si>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</si>
  <si>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</si>
  <si>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</si>
  <si>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</si>
  <si>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</si>
  <si>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</si>
  <si>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</si>
  <si>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</si>
  <si>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</si>
  <si>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</si>
  <si>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</si>
  <si>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</si>
  <si>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</si>
  <si>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</si>
  <si>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</si>
  <si>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</si>
  <si>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</si>
  <si>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</si>
  <si>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</si>
  <si>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</si>
  <si>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</si>
  <si>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</si>
  <si>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</si>
  <si>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</si>
  <si>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</si>
  <si>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</si>
  <si>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</si>
  <si>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</si>
  <si>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</si>
  <si>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</si>
  <si>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</si>
  <si>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</si>
  <si>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</si>
  <si>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</si>
  <si>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</si>
  <si>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</si>
  <si>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</si>
  <si>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</si>
  <si>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</si>
  <si>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</si>
  <si>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</si>
  <si>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</si>
  <si>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</si>
  <si>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</si>
  <si>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</si>
  <si>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</si>
  <si>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</si>
  <si>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</si>
  <si>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</si>
  <si>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</si>
  <si>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</si>
  <si>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</si>
  <si>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</si>
  <si>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</si>
  <si>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</si>
  <si>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</si>
  <si>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</si>
  <si>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</si>
  <si>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</si>
  <si>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</si>
  <si>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</si>
  <si>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</si>
  <si>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</si>
  <si>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</si>
  <si>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</si>
  <si>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</si>
  <si>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</si>
  <si>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</si>
  <si>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</si>
  <si>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</si>
  <si>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</si>
  <si>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</si>
  <si>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</si>
  <si>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</si>
  <si>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</si>
  <si>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</si>
  <si>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</si>
  <si>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</si>
  <si>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</si>
  <si>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</si>
  <si>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</si>
  <si>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</si>
  <si>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</si>
  <si>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</si>
  <si>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</si>
  <si>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</si>
  <si>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</si>
  <si>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</si>
  <si>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</si>
  <si>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</si>
  <si>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</si>
  <si>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</si>
  <si>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</si>
  <si>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</si>
  <si>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</si>
  <si>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</si>
  <si>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</si>
  <si>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</si>
  <si>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</si>
  <si>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</si>
  <si>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</si>
  <si>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</si>
  <si>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</si>
  <si>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</si>
  <si>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</si>
  <si>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</si>
  <si>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</si>
  <si>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</si>
  <si>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</si>
  <si>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</si>
  <si>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</si>
  <si>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</si>
  <si>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</si>
  <si>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</si>
  <si>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</si>
  <si>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</si>
  <si>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</si>
  <si>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</si>
  <si>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</si>
  <si>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</si>
  <si>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</si>
  <si>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</si>
  <si>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</si>
  <si>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</si>
  <si>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</si>
  <si>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</si>
  <si>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</si>
  <si>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</si>
  <si>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</si>
  <si>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</si>
  <si>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</si>
  <si>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</si>
  <si>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</si>
  <si>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</si>
  <si>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</si>
  <si>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</si>
  <si>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</si>
  <si>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</si>
  <si>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</si>
  <si>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</si>
  <si>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</si>
  <si>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</si>
  <si>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</si>
  <si>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</si>
  <si>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</si>
  <si>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</si>
  <si>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</si>
  <si>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</si>
  <si>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</si>
  <si>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</si>
  <si>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</si>
  <si>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</si>
  <si>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</si>
  <si>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</si>
  <si>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</si>
  <si>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</si>
  <si>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</si>
  <si>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</si>
  <si>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</si>
  <si>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</si>
  <si>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</si>
  <si>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</si>
  <si>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</si>
  <si>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</si>
  <si>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</si>
  <si>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</si>
  <si>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</si>
  <si>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</si>
  <si>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</si>
  <si>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</si>
  <si>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</si>
  <si>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</si>
  <si>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</si>
  <si>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</si>
  <si>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</si>
  <si>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</si>
  <si>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</si>
  <si>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</si>
  <si>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</si>
  <si>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</si>
  <si>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</si>
  <si>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</si>
  <si>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</si>
  <si>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</si>
  <si>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</si>
  <si>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</si>
  <si>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</si>
  <si>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</si>
  <si>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</si>
  <si>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</si>
  <si>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</si>
  <si>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</si>
  <si>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</si>
  <si>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</si>
  <si>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</si>
  <si>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</si>
  <si>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</si>
  <si>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</si>
  <si>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</si>
  <si>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</si>
  <si>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</si>
  <si>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</si>
  <si>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</si>
  <si>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</si>
  <si>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</si>
  <si>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</si>
  <si>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</si>
  <si>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</si>
  <si>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</si>
  <si>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</si>
  <si>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</si>
  <si>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</si>
  <si>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</si>
  <si>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</si>
  <si>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</si>
  <si>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</si>
  <si>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</si>
  <si>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</si>
  <si>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</si>
  <si>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</si>
  <si>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</si>
  <si>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</si>
  <si>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</si>
  <si>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</si>
  <si>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</si>
  <si>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</si>
  <si>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</si>
  <si>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</si>
  <si>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</si>
  <si>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</si>
  <si>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</si>
  <si>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</si>
  <si>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</si>
  <si>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</si>
  <si>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</si>
  <si>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</si>
  <si>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</si>
  <si>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</si>
  <si>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</si>
  <si>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</si>
  <si>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</si>
  <si>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</si>
  <si>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</si>
  <si>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</si>
  <si>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</si>
  <si>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</si>
  <si>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</si>
  <si>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</si>
  <si>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</si>
  <si>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</si>
  <si>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</si>
  <si>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</si>
  <si>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</si>
  <si>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</si>
  <si>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</si>
  <si>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</si>
  <si>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</si>
  <si>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</si>
  <si>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</si>
  <si>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</si>
  <si>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</si>
  <si>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</si>
  <si>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</si>
  <si>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</si>
  <si>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</si>
  <si>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</si>
  <si>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</si>
  <si>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</si>
  <si>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</si>
  <si>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</si>
  <si>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</si>
  <si>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</si>
  <si>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</si>
  <si>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</si>
  <si>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</si>
  <si>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</si>
  <si>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</si>
  <si>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</si>
  <si>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</si>
  <si>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</si>
  <si>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</si>
  <si>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</si>
  <si>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</si>
  <si>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</si>
  <si>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</si>
  <si>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</si>
  <si>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</si>
  <si>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</si>
  <si>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</si>
  <si>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</si>
  <si>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</si>
  <si>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</si>
  <si>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</si>
  <si>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</si>
  <si>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</si>
  <si>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</si>
  <si>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</si>
  <si>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</si>
  <si>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</si>
  <si>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</si>
  <si>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</si>
  <si>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</si>
  <si>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</si>
  <si>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</si>
  <si>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</si>
  <si>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</si>
  <si>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</si>
  <si>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</si>
  <si>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</si>
  <si>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</si>
  <si>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</si>
  <si>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</si>
  <si>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</si>
  <si>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</si>
  <si>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</si>
  <si>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</si>
  <si>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</si>
  <si>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</si>
  <si>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</si>
  <si>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</si>
  <si>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</si>
  <si>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</si>
  <si>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</si>
  <si>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</si>
  <si>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</si>
  <si>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</si>
  <si>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</si>
  <si>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</si>
  <si>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</si>
  <si>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</si>
  <si>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</si>
  <si>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</si>
  <si>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</si>
  <si>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</si>
  <si>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</si>
  <si>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</si>
  <si>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</si>
  <si>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</si>
  <si>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</si>
  <si>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</si>
  <si>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</si>
  <si>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</si>
  <si>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</si>
  <si>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</si>
  <si>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</si>
  <si>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</si>
  <si>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</si>
  <si>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</si>
  <si>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</si>
  <si>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</si>
  <si>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</si>
  <si>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</si>
  <si>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</si>
  <si>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</si>
  <si>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</si>
  <si>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</si>
  <si>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</si>
  <si>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</si>
  <si>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</si>
  <si>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</si>
  <si>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</si>
  <si>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</si>
  <si>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</si>
  <si>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</si>
  <si>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</si>
  <si>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</si>
  <si>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</si>
  <si>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</si>
  <si>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</si>
  <si>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</si>
  <si>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</si>
  <si>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</si>
  <si>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</si>
  <si>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</si>
  <si>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</si>
  <si>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</si>
  <si>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</si>
  <si>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</si>
  <si>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</si>
  <si>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</si>
  <si>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</si>
  <si>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</si>
  <si>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</si>
  <si>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</si>
  <si>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</si>
  <si>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</si>
  <si>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</si>
  <si>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</si>
  <si>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</si>
  <si>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</si>
  <si>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</si>
  <si>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</si>
  <si>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</si>
  <si>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</si>
  <si>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</si>
  <si>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</si>
  <si>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</si>
  <si>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</si>
  <si>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</si>
  <si>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</si>
  <si>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</si>
  <si>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</si>
  <si>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</si>
  <si>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</si>
  <si>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</si>
  <si>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</si>
  <si>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</si>
  <si>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</si>
  <si>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</si>
  <si>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</si>
  <si>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</si>
  <si>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</si>
  <si>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</si>
  <si>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</si>
  <si>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</si>
  <si>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</si>
  <si>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</si>
  <si>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</si>
  <si>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</si>
  <si>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</si>
  <si>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</si>
  <si>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</si>
  <si>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</si>
  <si>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</si>
  <si>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</si>
  <si>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</si>
  <si>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</si>
  <si>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</si>
  <si>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</si>
  <si>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</si>
  <si>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</si>
  <si>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</si>
  <si>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</si>
  <si>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</si>
  <si>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</si>
  <si>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</si>
  <si>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</si>
  <si>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</si>
  <si>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</si>
  <si>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</si>
  <si>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</si>
  <si>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</si>
  <si>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</si>
  <si>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</si>
  <si>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</si>
  <si>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</si>
  <si>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</si>
  <si>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</si>
  <si>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</si>
  <si>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</si>
  <si>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</si>
  <si>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</si>
  <si>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</si>
  <si>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</si>
  <si>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</si>
  <si>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</si>
  <si>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</si>
  <si>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</si>
  <si>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</si>
  <si>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</si>
  <si>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</si>
  <si>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</si>
  <si>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</si>
  <si>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</si>
  <si>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</si>
  <si>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</si>
  <si>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</si>
  <si>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</si>
  <si>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</si>
  <si>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</si>
  <si>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</si>
  <si>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</si>
  <si>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</si>
  <si>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</si>
  <si>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</si>
  <si>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</si>
  <si>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</si>
  <si>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</si>
  <si>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</si>
  <si>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</si>
  <si>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</si>
  <si>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</si>
  <si>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</si>
  <si>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</si>
  <si>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</si>
  <si>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</si>
  <si>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</si>
  <si>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</si>
  <si>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</si>
  <si>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</si>
  <si>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</si>
  <si>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</si>
  <si>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</si>
  <si>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</si>
  <si>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</si>
  <si>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</si>
  <si>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</si>
  <si>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</si>
  <si>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</si>
  <si>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</si>
  <si>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</si>
  <si>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</si>
  <si>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</si>
  <si>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</si>
  <si>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</si>
  <si>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</si>
  <si>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</si>
  <si>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</si>
  <si>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</si>
  <si>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</si>
  <si>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</si>
  <si>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</si>
  <si>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</si>
  <si>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</si>
  <si>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</si>
  <si>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</si>
  <si>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</si>
  <si>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</si>
  <si>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</si>
  <si>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</si>
  <si>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</si>
  <si>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</si>
  <si>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</si>
  <si>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</si>
  <si>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</si>
  <si>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</si>
  <si>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</si>
  <si>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</si>
  <si>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</si>
  <si>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</si>
  <si>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</si>
  <si>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</si>
  <si>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</si>
  <si>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</si>
  <si>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</si>
  <si>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</si>
  <si>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</si>
  <si>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</si>
  <si>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</si>
  <si>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</si>
  <si>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</si>
  <si>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</si>
  <si>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</si>
  <si>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</si>
  <si>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</si>
  <si>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</si>
  <si>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</si>
  <si>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</si>
  <si>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</si>
  <si>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</si>
  <si>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</si>
  <si>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</si>
  <si>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</si>
  <si>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</si>
  <si>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</si>
  <si>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</si>
  <si>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</si>
  <si>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</si>
  <si>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</si>
  <si>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</si>
  <si>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</si>
  <si>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</si>
  <si>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</si>
  <si>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</si>
  <si>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</si>
  <si>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</si>
  <si>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</si>
  <si>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</si>
  <si>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</si>
  <si>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</si>
  <si>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</si>
  <si>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</si>
  <si>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</si>
  <si>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</si>
  <si>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</si>
  <si>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</si>
  <si>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</si>
  <si>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</si>
  <si>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</si>
  <si>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</si>
  <si>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</si>
  <si>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</si>
  <si>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</si>
  <si>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</si>
  <si>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</si>
  <si>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</si>
  <si>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</si>
  <si>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</si>
  <si>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</si>
  <si>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</si>
  <si>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</si>
  <si>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</si>
  <si>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</si>
  <si>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</si>
  <si>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</si>
  <si>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</si>
  <si>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</si>
  <si>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</si>
  <si>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</si>
  <si>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</si>
  <si>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</si>
  <si>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</si>
  <si>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</si>
  <si>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</si>
  <si>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</si>
  <si>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</si>
  <si>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</si>
  <si>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</si>
  <si>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</si>
  <si>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</si>
  <si>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</si>
  <si>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</si>
  <si>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</si>
  <si>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</si>
  <si>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</si>
  <si>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</si>
  <si>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</si>
  <si>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</si>
  <si>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</si>
  <si>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</si>
  <si>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</si>
  <si>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</si>
  <si>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</si>
  <si>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</si>
  <si>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</si>
  <si>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</si>
  <si>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</si>
  <si>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</si>
  <si>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</si>
  <si>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</si>
  <si>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</si>
  <si>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</si>
  <si>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</si>
  <si>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</si>
  <si>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</si>
  <si>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</si>
  <si>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</si>
  <si>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</si>
  <si>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</si>
  <si>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</si>
  <si>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</si>
  <si>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</si>
  <si>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</si>
  <si>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</si>
  <si>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</si>
  <si>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</si>
  <si>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</si>
  <si>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</si>
  <si>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</si>
  <si>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</si>
  <si>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</si>
  <si>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</si>
  <si>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</si>
  <si>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</si>
  <si>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</si>
  <si>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</si>
  <si>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</si>
  <si>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</si>
  <si>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</si>
  <si>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</si>
  <si>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</si>
  <si>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</si>
  <si>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</si>
  <si>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</si>
  <si>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</si>
  <si>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</si>
  <si>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</si>
  <si>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</si>
  <si>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</si>
  <si>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</si>
  <si>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</si>
  <si>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</si>
  <si>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</si>
  <si>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</si>
  <si>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</si>
  <si>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</si>
  <si>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</si>
  <si>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</si>
  <si>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</si>
  <si>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</si>
  <si>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</si>
  <si>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</si>
  <si>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</si>
  <si>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</si>
  <si>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</si>
  <si>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</si>
  <si>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</si>
  <si>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</si>
  <si>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</si>
  <si>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</si>
  <si>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</si>
  <si>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</si>
  <si>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</si>
  <si>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</si>
  <si>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</si>
  <si>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</si>
  <si>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</si>
  <si>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</si>
  <si>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</si>
  <si>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</si>
  <si>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</si>
  <si>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</si>
  <si>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</si>
  <si>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</si>
  <si>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</si>
  <si>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</si>
  <si>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</si>
  <si>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</si>
  <si>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</si>
  <si>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</si>
  <si>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</si>
  <si>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</si>
  <si>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</si>
  <si>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</si>
  <si>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</si>
  <si>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</si>
  <si>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</si>
  <si>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</si>
  <si>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</si>
  <si>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</si>
  <si>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</si>
  <si>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</si>
  <si>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</si>
  <si>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</si>
  <si>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</si>
  <si>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</si>
  <si>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</si>
  <si>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</si>
  <si>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</si>
  <si>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</si>
  <si>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</si>
  <si>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</si>
  <si>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</si>
  <si>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</si>
  <si>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</si>
  <si>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</si>
  <si>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</si>
  <si>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</si>
  <si>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</si>
  <si>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</si>
  <si>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</si>
  <si>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</si>
  <si>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</si>
  <si>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</si>
  <si>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</si>
  <si>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</si>
  <si>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</si>
  <si>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</si>
  <si>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</si>
  <si>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</si>
  <si>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</si>
  <si>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</si>
  <si>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</si>
  <si>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</si>
  <si>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</si>
  <si>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</si>
  <si>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</si>
  <si>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</si>
  <si>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</si>
  <si>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</si>
  <si>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</si>
  <si>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</si>
  <si>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</si>
  <si>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</si>
  <si>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</si>
  <si>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</si>
  <si>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</si>
  <si>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</si>
  <si>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</si>
  <si>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</si>
  <si>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</si>
  <si>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</si>
  <si>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</si>
  <si>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</si>
  <si>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</si>
  <si>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</si>
  <si>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</si>
  <si>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</si>
  <si>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</si>
  <si>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</si>
  <si>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</si>
  <si>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</si>
  <si>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</si>
  <si>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</si>
  <si>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</si>
  <si>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</si>
  <si>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</si>
  <si>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</si>
  <si>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</si>
  <si>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</si>
  <si>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</si>
  <si>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</si>
  <si>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</si>
  <si>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</si>
  <si>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</si>
  <si>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</si>
  <si>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</si>
  <si>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</si>
  <si>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</si>
  <si>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</si>
  <si>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</si>
  <si>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</si>
  <si>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</si>
  <si>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</si>
  <si>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</si>
  <si>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</si>
  <si>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</si>
  <si>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</si>
  <si>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</si>
  <si>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</si>
  <si>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</si>
  <si>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</si>
  <si>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</si>
  <si>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</si>
  <si>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</si>
  <si>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</si>
  <si>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</si>
  <si>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</si>
  <si>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</si>
  <si>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</si>
  <si>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</si>
  <si>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</si>
  <si>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</si>
  <si>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</si>
  <si>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</si>
  <si>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</si>
  <si>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</si>
  <si>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</si>
  <si>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</si>
  <si>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</si>
  <si>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</si>
  <si>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</si>
  <si>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</si>
  <si>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</si>
  <si>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</si>
  <si>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</si>
  <si>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</si>
  <si>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</si>
  <si>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</si>
  <si>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</si>
  <si>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</si>
  <si>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</si>
  <si>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</si>
  <si>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</si>
  <si>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</si>
  <si>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</si>
  <si>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</si>
  <si>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</si>
  <si>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</si>
  <si>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</si>
  <si>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</si>
  <si>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</si>
  <si>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</si>
  <si>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</si>
  <si>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</si>
  <si>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</si>
  <si>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</si>
  <si>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</si>
  <si>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</si>
  <si>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</si>
  <si>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</si>
  <si>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</si>
  <si>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</si>
  <si>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</si>
  <si>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</si>
  <si>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</si>
  <si>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</si>
  <si>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</si>
  <si>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</si>
  <si>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</si>
  <si>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</si>
  <si>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</si>
  <si>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</si>
  <si>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</si>
  <si>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</si>
  <si>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</si>
  <si>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</si>
  <si>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</si>
  <si>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</si>
  <si>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</si>
  <si>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</si>
  <si>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</si>
  <si>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</si>
  <si>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</si>
  <si>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</si>
  <si>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</si>
  <si>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</si>
  <si>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</si>
  <si>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</si>
  <si>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</si>
  <si>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</si>
  <si>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</si>
  <si>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</si>
  <si>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</si>
  <si>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</si>
  <si>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</si>
  <si>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</si>
  <si>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</si>
  <si>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</si>
  <si>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</si>
  <si>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</si>
  <si>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</si>
  <si>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</si>
  <si>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</si>
  <si>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</si>
  <si>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</si>
  <si>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</si>
  <si>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</si>
  <si>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</si>
  <si>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</si>
  <si>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</si>
  <si>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</si>
  <si>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</si>
  <si>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</si>
  <si>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</si>
  <si>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</si>
  <si>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</si>
  <si>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</si>
  <si>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</si>
  <si>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</si>
  <si>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</si>
  <si>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</si>
  <si>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</si>
  <si>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</si>
  <si>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</si>
  <si>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</si>
  <si>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</si>
  <si>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</si>
  <si>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</si>
  <si>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</si>
  <si>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</si>
  <si>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</si>
  <si>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</si>
  <si>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</si>
  <si>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</si>
  <si>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</si>
  <si>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</si>
  <si>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</si>
  <si>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</si>
  <si>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</si>
  <si>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</si>
  <si>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</si>
  <si>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</si>
  <si>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</si>
  <si>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</si>
  <si>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</si>
  <si>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</si>
  <si>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</si>
  <si>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</si>
  <si>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</si>
  <si>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</si>
  <si>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</si>
  <si>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</si>
  <si>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</si>
  <si>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</si>
  <si>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</si>
  <si>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</si>
  <si>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</si>
  <si>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</si>
  <si>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</si>
  <si>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</si>
  <si>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</si>
  <si>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</si>
  <si>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</si>
  <si>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</si>
  <si>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</si>
  <si>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</si>
  <si>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</si>
  <si>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</si>
  <si>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</si>
  <si>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</si>
  <si>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</si>
  <si>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</si>
  <si>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</si>
  <si>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</si>
  <si>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</si>
  <si>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</si>
  <si>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</si>
  <si>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</si>
  <si>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</si>
  <si>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</si>
  <si>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</si>
  <si>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</si>
  <si>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</si>
  <si>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</si>
  <si>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</si>
  <si>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</si>
  <si>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</si>
  <si>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</si>
  <si>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</si>
  <si>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</si>
  <si>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</si>
  <si>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</si>
  <si>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</si>
  <si>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</si>
  <si>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</si>
  <si>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</si>
  <si>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</si>
  <si>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</si>
  <si>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</si>
  <si>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</si>
  <si>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</si>
  <si>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</si>
  <si>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</si>
  <si>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</si>
  <si>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</si>
  <si>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</si>
  <si>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</si>
  <si>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</si>
  <si>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</si>
  <si>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</si>
  <si>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</si>
  <si>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</si>
  <si>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</si>
  <si>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</si>
  <si>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</si>
  <si>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</si>
  <si>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</si>
  <si>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</si>
  <si>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</si>
  <si>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</si>
  <si>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</si>
  <si>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</si>
  <si>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</si>
  <si>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</si>
  <si>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</si>
  <si>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</si>
  <si>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</si>
  <si>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</si>
  <si>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</si>
  <si>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</si>
  <si>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</si>
  <si>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</si>
  <si>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</si>
  <si>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</si>
  <si>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</si>
  <si>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</si>
  <si>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</si>
  <si>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</si>
  <si>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</si>
  <si>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</si>
  <si>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</si>
  <si>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</si>
  <si>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</si>
  <si>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</si>
  <si>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</si>
  <si>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</si>
  <si>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</si>
  <si>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</si>
  <si>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</si>
  <si>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</si>
  <si>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</si>
  <si>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</si>
  <si>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</si>
  <si>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</si>
  <si>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</si>
  <si>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</si>
  <si>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</si>
  <si>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</si>
  <si>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</si>
  <si>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</si>
  <si>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</si>
  <si>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</si>
  <si>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</si>
  <si>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</si>
  <si>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</si>
  <si>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</si>
  <si>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</si>
  <si>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</si>
  <si>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</si>
  <si>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</si>
  <si>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</si>
  <si>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</si>
  <si>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</si>
  <si>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</si>
  <si>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</si>
  <si>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</si>
  <si>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</si>
  <si>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</si>
  <si>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</si>
  <si>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</si>
  <si>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</si>
  <si>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</si>
  <si>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</si>
  <si>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</si>
  <si>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</si>
  <si>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</si>
  <si>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</si>
  <si>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</si>
  <si>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</si>
  <si>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</si>
  <si>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</si>
  <si>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</si>
  <si>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</si>
  <si>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</si>
  <si>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</si>
  <si>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</si>
  <si>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</si>
  <si>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</si>
  <si>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</si>
  <si>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</si>
  <si>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</si>
  <si>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</si>
  <si>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</si>
  <si>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</si>
  <si>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</si>
  <si>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</si>
  <si>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</si>
  <si>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</si>
  <si>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</si>
  <si>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</si>
  <si>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</si>
  <si>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</si>
  <si>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</si>
  <si>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</si>
  <si>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</si>
  <si>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</si>
  <si>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</si>
  <si>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</si>
  <si>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</si>
  <si>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</si>
  <si>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</si>
  <si>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</si>
  <si>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</si>
  <si>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</si>
  <si>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</si>
  <si>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</si>
  <si>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</si>
  <si>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</si>
  <si>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</si>
  <si>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</si>
  <si>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</si>
  <si>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</si>
  <si>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</si>
  <si>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</si>
  <si>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</si>
  <si>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</si>
  <si>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</si>
  <si>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</si>
  <si>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</si>
  <si>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</si>
  <si>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</si>
  <si>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</si>
  <si>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</si>
  <si>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</si>
  <si>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</si>
  <si>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</si>
  <si>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</si>
  <si>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</si>
  <si>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</si>
  <si>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</si>
  <si>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</si>
  <si>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</si>
  <si>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</si>
  <si>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</si>
  <si>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</si>
  <si>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</si>
  <si>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</si>
  <si>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</si>
  <si>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</si>
  <si>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</si>
  <si>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</si>
  <si>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</si>
  <si>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</si>
  <si>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</si>
  <si>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</si>
  <si>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</si>
  <si>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</si>
  <si>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</si>
  <si>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</si>
  <si>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</si>
  <si>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</si>
  <si>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</si>
  <si>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</si>
  <si>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</si>
  <si>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</si>
  <si>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</si>
  <si>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</si>
  <si>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</si>
  <si>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</si>
  <si>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</si>
  <si>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</si>
  <si>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</si>
  <si>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</si>
  <si>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</si>
  <si>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</si>
  <si>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</si>
  <si>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</si>
  <si>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</si>
  <si>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</si>
  <si>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</si>
  <si>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</si>
  <si>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</si>
  <si>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</si>
  <si>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</si>
  <si>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</si>
  <si>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</si>
  <si>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</si>
  <si>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</si>
  <si>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</si>
  <si>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</si>
  <si>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</si>
  <si>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</si>
  <si>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</si>
  <si>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</si>
  <si>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</si>
  <si>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</si>
  <si>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</si>
  <si>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</si>
  <si>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</si>
  <si>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</si>
  <si>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</si>
  <si>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</si>
  <si>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</si>
  <si>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</si>
  <si>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</si>
  <si>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</si>
  <si>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</si>
  <si>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</si>
  <si>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</si>
  <si>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</si>
  <si>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</si>
  <si>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</si>
  <si>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</si>
  <si>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</si>
  <si>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</si>
  <si>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</si>
  <si>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</si>
  <si>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</si>
  <si>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</si>
  <si>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</si>
  <si>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</si>
  <si>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</si>
  <si>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</si>
  <si>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</si>
  <si>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</si>
  <si>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</si>
  <si>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</si>
  <si>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</si>
  <si>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</si>
  <si>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</si>
  <si>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</si>
  <si>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</si>
  <si>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</si>
  <si>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</si>
  <si>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</si>
  <si>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</si>
  <si>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</si>
  <si>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</si>
  <si>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</si>
  <si>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</si>
  <si>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</si>
  <si>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</si>
  <si>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</si>
  <si>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</si>
  <si>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</si>
  <si>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</si>
  <si>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</si>
  <si>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</si>
  <si>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</si>
  <si>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</si>
  <si>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</si>
  <si>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</si>
  <si>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</si>
  <si>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</si>
  <si>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</si>
  <si>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</si>
  <si>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</si>
  <si>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</si>
  <si>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</si>
  <si>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</si>
  <si>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</si>
  <si>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</si>
  <si>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</si>
  <si>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</si>
  <si>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</si>
  <si>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</si>
  <si>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</si>
  <si>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</si>
  <si>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</si>
  <si>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</si>
  <si>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</si>
  <si>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</si>
  <si>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</si>
  <si>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</si>
  <si>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</si>
  <si>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</si>
  <si>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</si>
  <si>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</si>
  <si>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</si>
  <si>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</si>
  <si>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</si>
  <si>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</si>
  <si>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</si>
  <si>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</si>
  <si>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</si>
  <si>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</si>
  <si>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</si>
  <si>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</si>
  <si>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</si>
  <si>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</si>
  <si>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</si>
  <si>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</si>
  <si>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</si>
  <si>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</si>
  <si>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</si>
  <si>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</si>
  <si>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</si>
  <si>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</si>
  <si>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</si>
  <si>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</si>
  <si>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</si>
  <si>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</si>
  <si>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</si>
  <si>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</si>
  <si>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</si>
  <si>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</si>
  <si>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</si>
  <si>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</si>
  <si>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</si>
  <si>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</si>
  <si>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</si>
  <si>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</si>
  <si>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</si>
  <si>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</si>
  <si>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</si>
  <si>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</si>
  <si>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</si>
  <si>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</si>
  <si>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</si>
  <si>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</si>
  <si>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</si>
  <si>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</si>
  <si>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</si>
  <si>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</si>
  <si>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</si>
  <si>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</si>
  <si>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</si>
  <si>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</si>
  <si>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</si>
  <si>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</si>
  <si>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</si>
  <si>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</si>
  <si>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</si>
  <si>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</si>
  <si>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</si>
  <si>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</si>
  <si>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</si>
  <si>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</si>
  <si>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</si>
  <si>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</si>
  <si>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</si>
  <si>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</si>
  <si>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</si>
  <si>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</si>
  <si>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</si>
  <si>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</si>
  <si>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</si>
  <si>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</si>
  <si>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</si>
  <si>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</si>
  <si>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</si>
  <si>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</si>
  <si>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</si>
  <si>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</si>
  <si>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</si>
  <si>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</si>
  <si>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</si>
  <si>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</si>
  <si>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</si>
  <si>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</si>
  <si>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</si>
  <si>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</si>
  <si>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</si>
  <si>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</si>
  <si>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</si>
  <si>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</si>
  <si>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</si>
  <si>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</si>
  <si>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</si>
  <si>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</si>
  <si>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</si>
  <si>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</si>
  <si>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</si>
  <si>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</si>
  <si>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</si>
  <si>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</si>
  <si>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</si>
  <si>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</si>
  <si>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</si>
  <si>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</si>
  <si>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</si>
  <si>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</si>
  <si>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</si>
  <si>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</si>
  <si>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</si>
  <si>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</si>
  <si>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</si>
  <si>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</si>
  <si>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</si>
  <si>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</si>
  <si>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</si>
  <si>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</si>
  <si>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</si>
  <si>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</si>
  <si>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</si>
  <si>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</si>
  <si>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</si>
  <si>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</si>
  <si>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</si>
  <si>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</si>
  <si>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</si>
  <si>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</si>
  <si>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</si>
  <si>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</si>
  <si>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</si>
  <si>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</si>
  <si>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</si>
  <si>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</si>
  <si>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</si>
  <si>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</si>
  <si>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</si>
  <si>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</si>
  <si>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</si>
  <si>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</si>
  <si>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</si>
  <si>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</si>
  <si>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</si>
  <si>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</si>
  <si>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</si>
  <si>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</si>
  <si>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</si>
  <si>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</si>
  <si>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</si>
  <si>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</si>
  <si>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</si>
  <si>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</si>
  <si>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</si>
  <si>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</si>
  <si>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</si>
  <si>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</si>
  <si>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</si>
  <si>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</si>
  <si>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</si>
  <si>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</si>
  <si>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</si>
  <si>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</si>
  <si>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</si>
  <si>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</si>
  <si>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</si>
  <si>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</si>
  <si>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</si>
  <si>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</si>
  <si>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</si>
  <si>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</si>
  <si>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</si>
  <si>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</si>
  <si>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</si>
  <si>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</si>
  <si>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</si>
  <si>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</si>
  <si>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</si>
  <si>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</si>
  <si>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</si>
  <si>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</si>
  <si>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</si>
  <si>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</si>
  <si>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</si>
  <si>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</si>
  <si>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</si>
  <si>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</si>
  <si>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</si>
  <si>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</si>
  <si>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</si>
  <si>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</si>
  <si>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</si>
  <si>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</si>
  <si>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</si>
  <si>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</si>
  <si>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</si>
  <si>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</si>
  <si>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</si>
  <si>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</si>
  <si>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</si>
  <si>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</si>
  <si>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</si>
  <si>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</si>
  <si>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</si>
  <si>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</si>
  <si>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</si>
  <si>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</si>
  <si>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</si>
  <si>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</si>
  <si>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</si>
  <si>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</si>
  <si>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</si>
  <si>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</si>
  <si>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</si>
  <si>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</si>
  <si>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</si>
  <si>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</si>
  <si>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</si>
  <si>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</si>
  <si>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</si>
  <si>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</si>
  <si>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</si>
  <si>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</si>
  <si>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</si>
  <si>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</si>
  <si>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</si>
  <si>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</si>
  <si>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</si>
  <si>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</si>
  <si>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</si>
  <si>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</si>
  <si>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</si>
  <si>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</si>
  <si>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</si>
  <si>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</si>
  <si>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</si>
  <si>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</si>
  <si>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</si>
  <si>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</si>
  <si>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</si>
  <si>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</si>
  <si>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</si>
  <si>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</si>
  <si>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</si>
  <si>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</si>
  <si>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</si>
  <si>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</si>
  <si>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</si>
  <si>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</si>
  <si>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</si>
  <si>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</si>
  <si>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</si>
  <si>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</si>
  <si>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</si>
  <si>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</si>
  <si>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</si>
  <si>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</si>
  <si>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</si>
  <si>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</si>
  <si>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</si>
  <si>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</si>
  <si>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</si>
  <si>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</si>
  <si>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</si>
  <si>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</si>
  <si>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</si>
  <si>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</si>
  <si>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</si>
  <si>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</si>
  <si>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</si>
  <si>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</si>
  <si>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</si>
  <si>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</si>
  <si>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</si>
  <si>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</si>
  <si>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</si>
  <si>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</si>
  <si>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</si>
  <si>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</si>
  <si>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</si>
  <si>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</si>
  <si>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</si>
  <si>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</si>
  <si>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</si>
  <si>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</si>
  <si>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</si>
  <si>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</si>
  <si>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</si>
  <si>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</si>
  <si>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</si>
  <si>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</si>
  <si>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</si>
  <si>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</si>
  <si>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</si>
  <si>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</si>
  <si>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</si>
  <si>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</si>
  <si>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</si>
  <si>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</si>
  <si>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</si>
  <si>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</si>
  <si>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</si>
  <si>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</si>
  <si>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</si>
  <si>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</si>
  <si>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</si>
  <si>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</si>
  <si>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</si>
  <si>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</si>
  <si>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</si>
  <si>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</si>
  <si>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</si>
  <si>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</si>
  <si>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</si>
  <si>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</si>
  <si>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</si>
  <si>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</si>
  <si>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</si>
  <si>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</si>
  <si>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</si>
  <si>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</si>
  <si>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</si>
  <si>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</si>
  <si>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</si>
  <si>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</si>
  <si>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</si>
  <si>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</si>
  <si>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</si>
  <si>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</si>
  <si>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</si>
  <si>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</si>
  <si>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</si>
  <si>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</si>
  <si>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</si>
  <si>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</si>
  <si>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</si>
  <si>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</si>
  <si>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</si>
  <si>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</si>
  <si>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</si>
  <si>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</si>
  <si>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</si>
  <si>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</si>
  <si>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</si>
  <si>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</si>
  <si>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</si>
  <si>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</si>
  <si>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</si>
  <si>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</si>
  <si>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</si>
  <si>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</si>
  <si>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</si>
  <si>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</si>
  <si>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</si>
  <si>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</si>
  <si>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</si>
  <si>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</si>
  <si>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</si>
  <si>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</si>
  <si>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</si>
  <si>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</si>
  <si>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</si>
  <si>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</si>
  <si>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</si>
  <si>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</si>
  <si>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</si>
  <si>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</si>
  <si>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</si>
  <si>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</si>
  <si>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</si>
  <si>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</si>
  <si>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</si>
  <si>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</si>
  <si>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</si>
  <si>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</si>
  <si>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</si>
  <si>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</si>
  <si>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</si>
  <si>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</si>
  <si>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</si>
  <si>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</si>
  <si>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</si>
  <si>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</si>
  <si>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</si>
  <si>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</si>
  <si>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</si>
  <si>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</si>
  <si>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</si>
  <si>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</si>
  <si>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</si>
  <si>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</si>
  <si>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</si>
  <si>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</si>
  <si>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</si>
  <si>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</si>
  <si>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</si>
  <si>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</si>
  <si>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</si>
  <si>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</si>
  <si>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</si>
  <si>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</si>
  <si>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</si>
  <si>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</si>
  <si>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</si>
  <si>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</si>
  <si>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</si>
  <si>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</si>
  <si>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</si>
  <si>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</si>
  <si>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</si>
  <si>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</si>
  <si>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</si>
  <si>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</si>
  <si>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</si>
  <si>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</si>
  <si>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</si>
  <si>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</si>
  <si>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</si>
  <si>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</si>
  <si>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</si>
  <si>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</si>
  <si>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</si>
  <si>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</si>
  <si>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</si>
  <si>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</si>
  <si>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</si>
  <si>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</si>
  <si>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</si>
  <si>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</si>
  <si>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</si>
  <si>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</si>
  <si>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</si>
  <si>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</si>
  <si>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</si>
  <si>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</si>
  <si>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</si>
  <si>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</si>
  <si>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</si>
  <si>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</si>
  <si>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</si>
  <si>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</si>
  <si>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</si>
  <si>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</si>
  <si>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</si>
  <si>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</si>
  <si>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</si>
  <si>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</si>
  <si>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</si>
  <si>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</si>
  <si>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</si>
  <si>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</si>
  <si>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</si>
  <si>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</si>
  <si>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</si>
  <si>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</si>
  <si>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</si>
  <si>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</si>
  <si>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</si>
  <si>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</si>
  <si>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</si>
  <si>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</si>
  <si>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</si>
  <si>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</si>
  <si>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</si>
  <si>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</si>
  <si>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</si>
  <si>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</si>
  <si>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</si>
  <si>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</si>
  <si>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</si>
  <si>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</si>
  <si>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</si>
  <si>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</si>
  <si>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</si>
  <si>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</si>
  <si>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</si>
  <si>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</si>
  <si>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</si>
  <si>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</si>
  <si>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</si>
  <si>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</si>
  <si>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</si>
  <si>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</si>
  <si>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</si>
  <si>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</si>
  <si>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</si>
  <si>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</si>
  <si>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</si>
  <si>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</si>
  <si>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</si>
  <si>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</si>
  <si>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</si>
  <si>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</si>
  <si>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</si>
  <si>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</si>
  <si>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</si>
  <si>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</si>
  <si>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</si>
  <si>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</si>
  <si>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</si>
  <si>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</si>
  <si>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</si>
  <si>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</si>
  <si>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</si>
  <si>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</si>
  <si>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</si>
  <si>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</si>
  <si>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</si>
  <si>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</si>
  <si>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</si>
  <si>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</si>
  <si>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</si>
  <si>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</si>
  <si>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</si>
  <si>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</si>
  <si>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</si>
  <si>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</si>
  <si>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</si>
  <si>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</si>
  <si>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</si>
  <si>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</si>
  <si>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</si>
  <si>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</si>
  <si>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</si>
  <si>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</si>
  <si>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</si>
  <si>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</si>
  <si>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</si>
  <si>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</si>
  <si>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</si>
  <si>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</si>
  <si>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</si>
  <si>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</si>
  <si>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</si>
  <si>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</si>
  <si>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</si>
  <si>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</si>
  <si>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</si>
  <si>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</si>
  <si>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</si>
  <si>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</si>
  <si>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</si>
  <si>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</si>
  <si>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</si>
  <si>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</si>
  <si>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</si>
  <si>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</si>
  <si>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</si>
  <si>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</si>
  <si>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</si>
  <si>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</si>
  <si>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</si>
  <si>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</si>
  <si>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</si>
  <si>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</si>
  <si>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</si>
  <si>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</si>
  <si>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</si>
  <si>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</si>
  <si>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</si>
  <si>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</si>
  <si>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</si>
  <si>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</si>
  <si>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</si>
  <si>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</si>
  <si>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</si>
  <si>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</si>
  <si>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</si>
  <si>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</si>
  <si>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</si>
  <si>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</si>
  <si>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</si>
  <si>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</si>
  <si>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</si>
  <si>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</si>
  <si>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</si>
  <si>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</si>
  <si>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</si>
  <si>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</si>
  <si>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</si>
  <si>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</si>
  <si>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</si>
  <si>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</si>
  <si>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</si>
  <si>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</si>
  <si>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</si>
  <si>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</si>
  <si>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</si>
  <si>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</si>
  <si>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</si>
  <si>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</si>
  <si>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</si>
  <si>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</si>
  <si>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</si>
  <si>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</si>
  <si>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</si>
  <si>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</si>
  <si>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</si>
  <si>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</si>
  <si>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</si>
  <si>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</si>
  <si>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</si>
  <si>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</si>
  <si>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</si>
  <si>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</si>
  <si>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</si>
  <si>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</si>
  <si>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</si>
  <si>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</si>
  <si>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</si>
  <si>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</si>
  <si>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</si>
  <si>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</si>
  <si>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</si>
  <si>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</si>
  <si>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</si>
  <si>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</si>
  <si>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</si>
  <si>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</si>
  <si>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</si>
  <si>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</si>
  <si>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</si>
  <si>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</si>
  <si>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</si>
  <si>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</si>
  <si>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</si>
  <si>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</si>
  <si>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</si>
  <si>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</si>
  <si>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</si>
  <si>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</si>
  <si>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</si>
  <si>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</si>
  <si>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</si>
  <si>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</si>
  <si>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</si>
  <si>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</si>
  <si>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</si>
  <si>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</si>
  <si>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</si>
  <si>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</si>
  <si>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</si>
  <si>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</si>
  <si>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</si>
  <si>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</si>
  <si>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</si>
  <si>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</si>
  <si>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</si>
  <si>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</si>
  <si>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</si>
  <si>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</si>
  <si>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</si>
  <si>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</si>
  <si>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</si>
  <si>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</si>
  <si>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</si>
  <si>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</si>
  <si>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</si>
  <si>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</si>
  <si>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</si>
  <si>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</si>
  <si>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</si>
  <si>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</si>
  <si>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</si>
  <si>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</si>
  <si>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</si>
  <si>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</si>
  <si>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</si>
  <si>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</si>
  <si>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</si>
  <si>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</si>
  <si>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</si>
  <si>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</si>
  <si>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</si>
  <si>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</si>
  <si>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</si>
  <si>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</si>
  <si>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</si>
  <si>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</si>
  <si>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</si>
  <si>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</si>
  <si>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</si>
  <si>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</si>
  <si>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</si>
  <si>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</si>
  <si>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</si>
  <si>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</si>
  <si>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</si>
  <si>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</si>
  <si>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</si>
  <si>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</si>
  <si>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</si>
  <si>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</si>
  <si>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</si>
  <si>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</si>
  <si>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</si>
  <si>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</si>
  <si>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</si>
  <si>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</si>
  <si>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</si>
  <si>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</si>
  <si>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</si>
  <si>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</si>
  <si>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</si>
  <si>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</si>
  <si>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</si>
  <si>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</si>
  <si>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</si>
  <si>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</si>
  <si>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</si>
  <si>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</si>
  <si>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</si>
  <si>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</si>
  <si>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</si>
  <si>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</si>
  <si>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</si>
  <si>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</si>
  <si>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</si>
  <si>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</si>
  <si>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</si>
  <si>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</si>
  <si>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</si>
  <si>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</si>
  <si>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</si>
  <si>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</si>
  <si>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</si>
  <si>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</si>
  <si>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</si>
  <si>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</si>
  <si>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</si>
  <si>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</si>
  <si>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</si>
  <si>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</si>
  <si>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</si>
  <si>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</si>
  <si>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</si>
  <si>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</si>
  <si>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</si>
  <si>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</si>
  <si>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</si>
  <si>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</si>
  <si>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</si>
  <si>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</si>
  <si>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</si>
  <si>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</si>
  <si>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</si>
  <si>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</si>
  <si>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</si>
  <si>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</si>
  <si>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</si>
  <si>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</si>
  <si>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</si>
  <si>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</si>
  <si>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</si>
  <si>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</si>
  <si>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</si>
  <si>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</si>
  <si>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</si>
  <si>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</si>
  <si>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</si>
  <si>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</si>
  <si>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</si>
  <si>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</si>
  <si>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</si>
  <si>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</si>
  <si>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</si>
  <si>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</si>
  <si>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</si>
  <si>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</si>
  <si>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</si>
  <si>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</si>
  <si>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</si>
  <si>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</si>
  <si>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</si>
  <si>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</si>
  <si>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</si>
  <si>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</si>
  <si>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</si>
  <si>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</si>
  <si>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</si>
  <si>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</si>
  <si>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</si>
  <si>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</si>
  <si>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</si>
  <si>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</si>
  <si>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</si>
  <si>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</si>
  <si>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</si>
  <si>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</si>
  <si>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</si>
  <si>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</si>
  <si>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</si>
  <si>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</si>
  <si>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</si>
  <si>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</si>
  <si>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</si>
  <si>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</si>
  <si>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</si>
  <si>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</si>
  <si>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</si>
  <si>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</si>
  <si>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</si>
  <si>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</si>
  <si>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</si>
  <si>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</si>
  <si>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</si>
  <si>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</si>
  <si>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</si>
  <si>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</si>
  <si>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</si>
  <si>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</si>
  <si>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</si>
  <si>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</si>
  <si>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</si>
  <si>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</si>
  <si>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</si>
  <si>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</si>
  <si>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</si>
  <si>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</si>
  <si>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</si>
  <si>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</si>
  <si>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</si>
  <si>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</si>
  <si>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</si>
  <si>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</si>
  <si>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</si>
  <si>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</si>
  <si>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</si>
  <si>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</si>
  <si>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</si>
  <si>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</si>
  <si>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</si>
  <si>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</si>
  <si>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</si>
  <si>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</si>
  <si>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</si>
  <si>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</si>
  <si>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</si>
  <si>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</si>
  <si>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</si>
  <si>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</si>
  <si>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</si>
  <si>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</si>
  <si>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</si>
  <si>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</si>
  <si>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</si>
  <si>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</si>
  <si>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</si>
  <si>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</si>
  <si>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</si>
  <si>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</si>
  <si>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</si>
  <si>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</si>
  <si>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</si>
  <si>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</si>
  <si>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</si>
  <si>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</si>
  <si>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</si>
  <si>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</si>
  <si>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</si>
  <si>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</si>
  <si>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</si>
  <si>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</si>
  <si>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</si>
  <si>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</si>
  <si>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</si>
  <si>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</si>
  <si>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</si>
  <si>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</si>
  <si>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</si>
  <si>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</si>
  <si>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</si>
  <si>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</si>
  <si>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</si>
  <si>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</si>
  <si>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</si>
  <si>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</si>
  <si>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</si>
  <si>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</si>
  <si>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</si>
  <si>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</si>
  <si>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</si>
  <si>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</si>
  <si>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</si>
  <si>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</si>
  <si>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</si>
  <si>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</si>
  <si>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</si>
  <si>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</si>
  <si>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</si>
  <si>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</si>
  <si>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</si>
  <si>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</si>
  <si>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</si>
  <si>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</si>
  <si>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</si>
  <si>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</si>
  <si>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</si>
  <si>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</si>
  <si>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</si>
  <si>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</si>
  <si>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</si>
  <si>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</si>
  <si>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</si>
  <si>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</si>
  <si>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</si>
  <si>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</si>
  <si>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</si>
  <si>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</si>
  <si>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</si>
  <si>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</si>
  <si>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</si>
  <si>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</si>
  <si>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</si>
  <si>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</si>
  <si>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</si>
  <si>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</si>
  <si>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</si>
  <si>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</si>
  <si>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</si>
  <si>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</si>
  <si>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</si>
  <si>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</si>
  <si>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</si>
  <si>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</si>
  <si>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</si>
  <si>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</si>
  <si>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</si>
  <si>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</si>
  <si>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</si>
  <si>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</si>
  <si>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</si>
  <si>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</si>
  <si>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</si>
  <si>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</si>
  <si>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</si>
  <si>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</si>
  <si>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</si>
  <si>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</si>
  <si>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</si>
  <si>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</si>
  <si>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</si>
  <si>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</si>
  <si>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</si>
  <si>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</si>
  <si>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</si>
  <si>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</si>
  <si>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</si>
  <si>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</si>
  <si>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</si>
  <si>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</si>
  <si>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</si>
  <si>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</si>
  <si>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</si>
  <si>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</si>
  <si>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</si>
  <si>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</si>
  <si>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</si>
  <si>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</si>
  <si>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</si>
  <si>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</si>
  <si>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</si>
  <si>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</si>
  <si>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</si>
  <si>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</si>
  <si>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</si>
  <si>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</si>
  <si>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</si>
  <si>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</si>
  <si>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</si>
  <si>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</si>
  <si>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</si>
  <si>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</si>
  <si>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</si>
  <si>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</si>
  <si>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</si>
  <si>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</si>
  <si>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</si>
  <si>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</si>
  <si>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</si>
  <si>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</si>
  <si>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</si>
  <si>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</si>
  <si>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</si>
  <si>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</si>
  <si>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</si>
  <si>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</si>
  <si>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</si>
  <si>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</si>
  <si>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</si>
  <si>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</si>
  <si>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</si>
  <si>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</si>
  <si>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</si>
  <si>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</si>
  <si>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</si>
  <si>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</si>
  <si>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</si>
  <si>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</si>
  <si>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</si>
  <si>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</si>
  <si>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</si>
  <si>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</si>
  <si>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</si>
  <si>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</si>
  <si>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</si>
  <si>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</si>
  <si>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</si>
  <si>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</si>
  <si>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</si>
  <si>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</si>
  <si>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</si>
  <si>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</si>
  <si>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</si>
  <si>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</si>
  <si>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</si>
  <si>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</si>
  <si>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</si>
  <si>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</si>
  <si>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</si>
  <si>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</si>
  <si>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</si>
  <si>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</si>
  <si>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</si>
  <si>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</si>
  <si>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</si>
  <si>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</si>
  <si>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</si>
  <si>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</si>
  <si>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</si>
  <si>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</si>
  <si>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</si>
  <si>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</si>
  <si>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</si>
  <si>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</si>
  <si>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</si>
  <si>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</si>
  <si>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</si>
  <si>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</si>
  <si>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</si>
  <si>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</si>
  <si>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</si>
  <si>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</si>
  <si>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</si>
  <si>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</si>
  <si>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</si>
  <si>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</si>
  <si>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</si>
  <si>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</si>
  <si>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</si>
  <si>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</si>
  <si>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</si>
  <si>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</si>
  <si>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</si>
  <si>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</si>
  <si>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</si>
  <si>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</si>
  <si>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</si>
  <si>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</si>
  <si>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</si>
  <si>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</si>
  <si>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</si>
  <si>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</si>
  <si>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</si>
  <si>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</si>
  <si>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</si>
  <si>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</si>
  <si>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</si>
  <si>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</si>
  <si>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</si>
  <si>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</si>
  <si>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</si>
  <si>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</si>
  <si>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</si>
  <si>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</si>
  <si>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</si>
  <si>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</si>
  <si>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</si>
  <si>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</si>
  <si>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</si>
  <si>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</si>
  <si>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</si>
  <si>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</si>
  <si>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</si>
  <si>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</si>
  <si>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</si>
  <si>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</si>
  <si>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</si>
  <si>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</si>
  <si>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</si>
  <si>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</si>
  <si>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</si>
  <si>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</si>
  <si>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</si>
  <si>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</si>
  <si>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</si>
  <si>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</si>
  <si>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</si>
  <si>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</si>
  <si>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</si>
  <si>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</si>
  <si>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</si>
  <si>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</si>
  <si>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</si>
  <si>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</si>
  <si>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</si>
  <si>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</si>
  <si>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</si>
  <si>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</si>
  <si>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</si>
  <si>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</si>
  <si>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</si>
  <si>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</si>
  <si>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</si>
  <si>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</si>
  <si>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</si>
  <si>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</si>
  <si>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</si>
  <si>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</si>
  <si>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</si>
  <si>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</si>
  <si>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</si>
  <si>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</si>
  <si>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</si>
  <si>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</si>
  <si>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</si>
  <si>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</si>
  <si>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</si>
  <si>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</si>
  <si>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</si>
  <si>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</si>
  <si>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</si>
  <si>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</si>
  <si>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</si>
  <si>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</si>
  <si>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</si>
  <si>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</si>
  <si>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</si>
  <si>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</si>
  <si>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</si>
  <si>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</si>
  <si>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</si>
  <si>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</si>
  <si>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</si>
  <si>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</si>
  <si>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</si>
  <si>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</si>
  <si>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</si>
  <si>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</si>
  <si>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</si>
  <si>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</si>
  <si>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</si>
  <si>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</si>
  <si>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</si>
  <si>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</si>
  <si>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</si>
  <si>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</si>
  <si>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</si>
  <si>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</si>
  <si>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</si>
  <si>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</si>
  <si>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</si>
  <si>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</si>
  <si>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</si>
  <si>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</si>
  <si>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</si>
  <si>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</si>
  <si>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</si>
  <si>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</si>
  <si>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</si>
  <si>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</si>
  <si>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</si>
  <si>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</si>
  <si>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</si>
  <si>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</si>
  <si>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</si>
  <si>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</si>
  <si>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</si>
  <si>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</si>
  <si>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</si>
  <si>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</si>
  <si>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</si>
  <si>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</si>
  <si>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</si>
  <si>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</si>
  <si>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</si>
  <si>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</si>
  <si>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</si>
  <si>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</si>
  <si>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</si>
  <si>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</si>
  <si>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</si>
  <si>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</si>
  <si>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</si>
  <si>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</si>
  <si>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</si>
  <si>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</si>
  <si>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</si>
  <si>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</si>
  <si>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</si>
  <si>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</si>
  <si>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</si>
  <si>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</si>
  <si>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</si>
  <si>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</si>
  <si>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</si>
  <si>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</si>
  <si>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</si>
  <si>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</si>
  <si>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</si>
  <si>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</si>
  <si>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</si>
  <si>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</si>
  <si>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</si>
  <si>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</si>
  <si>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</si>
  <si>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</si>
  <si>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</si>
  <si>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</si>
  <si>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</si>
  <si>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</si>
  <si>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</si>
  <si>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</si>
  <si>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</si>
  <si>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</si>
  <si>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</si>
  <si>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</si>
  <si>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</si>
  <si>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</si>
  <si>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</si>
  <si>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</si>
  <si>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</si>
  <si>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</si>
  <si>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</si>
  <si>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</si>
  <si>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</si>
  <si>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</si>
  <si>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</si>
  <si>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</si>
  <si>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</si>
  <si>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</si>
  <si>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</si>
  <si>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</si>
  <si>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</si>
  <si>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</si>
  <si>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</si>
  <si>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</si>
  <si>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</si>
  <si>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</si>
  <si>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</si>
  <si>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</si>
  <si>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</si>
  <si>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</si>
  <si>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</si>
  <si>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</si>
  <si>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</si>
  <si>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</si>
  <si>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</si>
  <si>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</si>
  <si>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</si>
  <si>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</si>
  <si>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</si>
  <si>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</si>
  <si>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</si>
  <si>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</si>
  <si>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</si>
  <si>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</si>
  <si>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</si>
  <si>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</si>
  <si>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</si>
  <si>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</si>
  <si>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</si>
  <si>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</si>
  <si>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</si>
  <si>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</si>
  <si>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</si>
  <si>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</si>
  <si>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</si>
  <si>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</si>
  <si>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</si>
  <si>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</si>
  <si>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</si>
  <si>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</si>
  <si>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</si>
  <si>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</si>
  <si>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</si>
  <si>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</si>
  <si>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</si>
  <si>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</si>
  <si>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</si>
  <si>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</si>
  <si>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</si>
  <si>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</si>
  <si>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</si>
  <si>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</si>
  <si>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</si>
  <si>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</si>
  <si>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</si>
  <si>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</si>
  <si>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</si>
  <si>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</si>
  <si>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</si>
  <si>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</si>
  <si>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</si>
  <si>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</si>
  <si>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</si>
  <si>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</si>
  <si>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</si>
  <si>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</si>
  <si>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</si>
  <si>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</si>
  <si>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</si>
  <si>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</si>
  <si>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</si>
  <si>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</si>
  <si>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</si>
  <si>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</si>
  <si>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</si>
  <si>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</si>
  <si>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</si>
  <si>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</si>
  <si>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</si>
  <si>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</si>
  <si>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</si>
  <si>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</si>
  <si>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</si>
  <si>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</si>
  <si>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</si>
  <si>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</si>
  <si>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</si>
  <si>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</si>
  <si>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</si>
  <si>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</si>
  <si>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</si>
  <si>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</si>
  <si>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</si>
  <si>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</si>
  <si>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</si>
  <si>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</si>
  <si>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</si>
  <si>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</si>
  <si>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</si>
  <si>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</si>
  <si>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</si>
  <si>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</si>
  <si>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</si>
  <si>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</si>
  <si>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</si>
  <si>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</si>
  <si>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</si>
  <si>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</si>
  <si>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</si>
  <si>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</si>
  <si>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</si>
  <si>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</si>
  <si>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</si>
  <si>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</si>
  <si>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</si>
  <si>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</si>
  <si>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</si>
  <si>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</si>
  <si>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</si>
  <si>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</si>
  <si>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</si>
  <si>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</si>
  <si>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</si>
  <si>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</si>
  <si>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</si>
  <si>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</si>
  <si>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</si>
  <si>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</si>
  <si>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</si>
  <si>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</si>
  <si>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</si>
  <si>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</si>
  <si>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</si>
  <si>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</si>
  <si>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</si>
  <si>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</si>
  <si>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</si>
  <si>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</si>
  <si>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</si>
  <si>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</si>
  <si>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</si>
  <si>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</si>
  <si>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</si>
  <si>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</si>
  <si>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</si>
  <si>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</si>
  <si>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</si>
  <si>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</si>
  <si>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</si>
  <si>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</si>
  <si>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</si>
  <si>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</si>
  <si>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</si>
  <si>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</si>
  <si>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</si>
  <si>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</si>
  <si>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</si>
  <si>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</si>
  <si>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</si>
  <si>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</si>
  <si>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</si>
  <si>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</si>
  <si>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</si>
  <si>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</si>
  <si>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</si>
  <si>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</si>
  <si>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</si>
  <si>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</si>
  <si>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</si>
  <si>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</si>
  <si>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</si>
  <si>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</si>
  <si>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</si>
  <si>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</si>
  <si>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</si>
  <si>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</si>
  <si>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</si>
  <si>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</si>
  <si>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</si>
  <si>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</si>
  <si>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</si>
  <si>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</si>
  <si>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</si>
  <si>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</si>
  <si>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</si>
  <si>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</si>
  <si>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</si>
  <si>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</si>
  <si>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</si>
  <si>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</si>
  <si>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</si>
  <si>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</si>
  <si>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</si>
  <si>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</si>
  <si>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</si>
  <si>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</si>
  <si>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</si>
  <si>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</si>
  <si>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</si>
  <si>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</si>
  <si>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</si>
  <si>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</si>
  <si>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</si>
  <si>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</si>
  <si>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</si>
  <si>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</si>
  <si>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</si>
  <si>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</si>
  <si>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</si>
  <si>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</si>
  <si>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</si>
  <si>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</si>
  <si>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</si>
  <si>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</si>
  <si>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</si>
  <si>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</si>
  <si>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</si>
  <si>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</si>
  <si>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</si>
  <si>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</si>
  <si>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</si>
  <si>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</si>
  <si>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</si>
  <si>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</si>
  <si>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</si>
  <si>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</si>
  <si>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</si>
  <si>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</si>
  <si>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</si>
  <si>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</si>
  <si>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</si>
  <si>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</si>
  <si>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</si>
  <si>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</si>
  <si>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</si>
  <si>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</si>
  <si>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</si>
  <si>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</si>
  <si>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</si>
  <si>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</si>
  <si>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</si>
  <si>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</si>
  <si>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</si>
  <si>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</si>
  <si>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</si>
  <si>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</si>
  <si>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</si>
  <si>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</si>
  <si>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</si>
  <si>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</si>
  <si>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</si>
  <si>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</si>
  <si>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</si>
  <si>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</si>
  <si>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</si>
  <si>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</si>
  <si>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</si>
  <si>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</si>
  <si>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</si>
  <si>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</si>
  <si>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</si>
  <si>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</si>
  <si>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</si>
  <si>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</si>
  <si>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</si>
  <si>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</si>
  <si>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</si>
  <si>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</si>
  <si>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</si>
  <si>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</si>
  <si>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</si>
  <si>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</si>
  <si>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</si>
  <si>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</si>
  <si>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</si>
  <si>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</si>
  <si>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</si>
  <si>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</si>
  <si>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</si>
  <si>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</si>
  <si>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</si>
  <si>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</si>
  <si>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</si>
  <si>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</si>
  <si>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</si>
  <si>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</si>
  <si>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</si>
  <si>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</si>
  <si>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</si>
  <si>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</si>
  <si>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</si>
  <si>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</si>
  <si>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</si>
  <si>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</si>
  <si>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</si>
  <si>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</si>
  <si>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</si>
  <si>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</si>
  <si>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</si>
  <si>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</si>
  <si>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</si>
  <si>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</si>
  <si>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</si>
  <si>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</si>
  <si>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</si>
  <si>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</si>
  <si>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</si>
  <si>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</si>
  <si>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</si>
  <si>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</si>
  <si>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</si>
  <si>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</si>
  <si>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</si>
  <si>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</si>
  <si>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</si>
  <si>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</si>
  <si>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</si>
  <si>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</si>
  <si>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</si>
  <si>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</si>
  <si>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</si>
  <si>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</si>
  <si>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</si>
  <si>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</si>
  <si>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</si>
  <si>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</si>
  <si>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</si>
  <si>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</si>
  <si>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</si>
  <si>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</si>
  <si>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</si>
  <si>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</si>
  <si>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</si>
  <si>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</si>
  <si>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</si>
  <si>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</si>
  <si>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</si>
  <si>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</si>
  <si>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</si>
  <si>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</si>
  <si>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</si>
  <si>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</si>
  <si>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</si>
  <si>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</si>
  <si>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</si>
  <si>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</si>
  <si>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</si>
  <si>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</si>
  <si>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</si>
  <si>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</si>
  <si>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</si>
  <si>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</si>
  <si>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</si>
  <si>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</si>
  <si>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</si>
  <si>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</si>
  <si>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</si>
  <si>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</si>
  <si>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</si>
  <si>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</si>
  <si>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</si>
  <si>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</si>
  <si>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</si>
  <si>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</si>
  <si>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</si>
  <si>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</si>
  <si>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</si>
  <si>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</si>
  <si>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</si>
  <si>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</si>
  <si>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</si>
  <si>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</si>
  <si>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</si>
  <si>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</si>
  <si>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</si>
  <si>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</si>
  <si>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</si>
  <si>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</si>
  <si>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</si>
  <si>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</si>
  <si>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</si>
  <si>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</si>
  <si>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</si>
  <si>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</si>
  <si>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</si>
  <si>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</si>
  <si>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</si>
  <si>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</si>
  <si>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</si>
  <si>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</si>
  <si>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</si>
  <si>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</si>
  <si>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</si>
  <si>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</si>
  <si>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</si>
  <si>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</si>
  <si>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</si>
  <si>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</si>
  <si>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</si>
  <si>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</si>
  <si>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</si>
  <si>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</si>
  <si>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</si>
  <si>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</si>
  <si>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</si>
  <si>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</si>
  <si>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</si>
  <si>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</si>
  <si>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</si>
  <si>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</si>
  <si>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</si>
  <si>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</si>
  <si>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</si>
  <si>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</si>
  <si>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</si>
  <si>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</si>
  <si>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</si>
  <si>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</si>
  <si>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</si>
  <si>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</si>
  <si>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</si>
  <si>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</si>
  <si>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</si>
  <si>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</si>
  <si>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</si>
  <si>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</si>
  <si>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</si>
  <si>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</si>
  <si>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</si>
  <si>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</si>
  <si>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</si>
  <si>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</si>
  <si>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</si>
  <si>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</si>
  <si>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</si>
  <si>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</si>
  <si>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</si>
  <si>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</si>
  <si>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</si>
  <si>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</si>
  <si>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</si>
  <si>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</si>
  <si>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</si>
  <si>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</si>
  <si>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</si>
  <si>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</si>
  <si>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</si>
  <si>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</si>
  <si>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</si>
  <si>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</si>
  <si>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</si>
  <si>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</si>
  <si>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</si>
  <si>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</si>
  <si>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</si>
  <si>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</si>
  <si>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</si>
  <si>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</si>
  <si>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</si>
  <si>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</si>
  <si>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</si>
  <si>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</si>
  <si>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</si>
  <si>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</si>
  <si>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</si>
  <si>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</si>
  <si>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</si>
  <si>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</si>
  <si>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</si>
  <si>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</si>
  <si>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</si>
  <si>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</si>
  <si>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</si>
  <si>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</si>
  <si>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</si>
  <si>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</si>
  <si>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</si>
  <si>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</si>
  <si>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</si>
  <si>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</si>
  <si>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</si>
  <si>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</si>
  <si>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</si>
  <si>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</si>
  <si>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</si>
  <si>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</si>
  <si>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</si>
  <si>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</si>
  <si>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</si>
  <si>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</si>
  <si>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</si>
  <si>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</si>
  <si>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</si>
  <si>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</si>
  <si>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</si>
  <si>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</si>
  <si>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</si>
  <si>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</si>
  <si>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</si>
  <si>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</si>
  <si>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</si>
  <si>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</si>
  <si>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</si>
  <si>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</si>
  <si>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</si>
  <si>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</si>
  <si>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</si>
  <si>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</si>
  <si>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</si>
  <si>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</si>
  <si>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</si>
  <si>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</si>
  <si>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</si>
  <si>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</si>
  <si>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</si>
  <si>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</si>
  <si>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</si>
  <si>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</si>
  <si>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</si>
  <si>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</si>
  <si>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</si>
  <si>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</si>
  <si>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</si>
  <si>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</si>
  <si>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</si>
  <si>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</si>
  <si>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</si>
  <si>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</si>
  <si>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</si>
  <si>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</si>
  <si>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</si>
  <si>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</si>
  <si>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</si>
  <si>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</si>
  <si>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</si>
  <si>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</si>
  <si>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</si>
  <si>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</si>
  <si>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</si>
  <si>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</si>
  <si>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</si>
  <si>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</si>
  <si>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</si>
  <si>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</si>
  <si>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</si>
  <si>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</si>
  <si>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</si>
  <si>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</si>
  <si>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</si>
  <si>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</si>
  <si>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</si>
  <si>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</si>
  <si>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</si>
  <si>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</si>
  <si>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</si>
  <si>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</si>
  <si>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</si>
  <si>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</si>
  <si>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</si>
  <si>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</si>
  <si>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</si>
  <si>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</si>
  <si>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</si>
  <si>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</si>
  <si>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</si>
  <si>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</si>
  <si>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</si>
  <si>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</si>
  <si>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</si>
  <si>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</si>
  <si>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</si>
  <si>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</si>
  <si>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</si>
  <si>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</si>
  <si>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</si>
  <si>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</si>
  <si>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</si>
  <si>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</si>
  <si>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</si>
  <si>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</si>
  <si>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</si>
  <si>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</si>
  <si>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</si>
  <si>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</si>
  <si>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</si>
  <si>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</si>
  <si>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</si>
  <si>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</si>
  <si>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</si>
  <si>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</si>
  <si>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</si>
  <si>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</si>
  <si>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</si>
  <si>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</si>
  <si>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</si>
  <si>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</si>
  <si>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</si>
  <si>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</si>
  <si>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</si>
  <si>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</si>
  <si>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</si>
  <si>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</si>
  <si>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</si>
  <si>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</si>
  <si>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</si>
  <si>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</si>
  <si>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</si>
  <si>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</si>
  <si>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</si>
  <si>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</si>
  <si>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</si>
  <si>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</si>
  <si>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</si>
  <si>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</si>
  <si>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</si>
  <si>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</si>
  <si>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</si>
  <si>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</si>
  <si>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</si>
  <si>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</si>
  <si>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</si>
  <si>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</si>
  <si>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</si>
  <si>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</si>
  <si>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</si>
  <si>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</si>
  <si>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</si>
  <si>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</si>
  <si>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</si>
  <si>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</si>
  <si>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</si>
  <si>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</si>
  <si>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</si>
  <si>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</si>
  <si>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</si>
  <si>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</si>
  <si>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</si>
  <si>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</si>
  <si>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</si>
  <si>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</si>
  <si>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</si>
  <si>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</si>
  <si>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</si>
  <si>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</si>
  <si>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</si>
  <si>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</si>
  <si>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</si>
  <si>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</si>
  <si>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</si>
  <si>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</si>
  <si>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</si>
  <si>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</si>
  <si>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</si>
  <si>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</si>
  <si>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</si>
  <si>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</si>
  <si>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</si>
  <si>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</si>
  <si>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</si>
  <si>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</si>
  <si>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</si>
  <si>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</si>
  <si>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</si>
  <si>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</si>
  <si>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</si>
  <si>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</si>
  <si>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</si>
  <si>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</si>
  <si>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</si>
  <si>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</si>
  <si>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</si>
  <si>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</si>
  <si>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</si>
  <si>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</si>
  <si>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</si>
  <si>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</si>
  <si>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</si>
  <si>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</si>
  <si>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</si>
  <si>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</si>
  <si>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</si>
  <si>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</si>
  <si>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</si>
  <si>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</si>
  <si>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</si>
  <si>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</si>
  <si>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</si>
  <si>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</si>
  <si>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</si>
  <si>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</si>
  <si>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</si>
  <si>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</si>
  <si>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</si>
  <si>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</si>
  <si>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</si>
  <si>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</si>
  <si>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</si>
  <si>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</si>
  <si>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</si>
  <si>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</si>
  <si>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</si>
  <si>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</si>
  <si>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</si>
  <si>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</si>
  <si>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</si>
  <si>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</si>
  <si>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</si>
  <si>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</si>
  <si>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</si>
  <si>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</si>
  <si>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</si>
  <si>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</si>
  <si>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</si>
  <si>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</si>
  <si>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</si>
  <si>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</si>
  <si>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</si>
  <si>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</si>
  <si>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</si>
  <si>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</si>
  <si>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</si>
  <si>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</si>
  <si>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</si>
  <si>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</si>
  <si>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</si>
  <si>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</si>
  <si>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</si>
  <si>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</si>
  <si>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</si>
  <si>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</si>
  <si>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</si>
  <si>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</si>
  <si>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</si>
  <si>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</si>
  <si>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</si>
  <si>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</si>
  <si>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</si>
  <si>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</si>
  <si>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</si>
  <si>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</si>
  <si>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</si>
  <si>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</si>
  <si>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</si>
  <si>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</si>
  <si>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</si>
  <si>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</si>
  <si>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</si>
  <si>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</si>
  <si>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</si>
  <si>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</si>
  <si>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</si>
  <si>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</si>
  <si>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</si>
  <si>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</si>
  <si>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</si>
  <si>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</si>
  <si>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</si>
  <si>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</si>
  <si>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</si>
  <si>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</si>
  <si>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</si>
  <si>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</si>
  <si>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</si>
  <si>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</si>
  <si>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</si>
  <si>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</si>
  <si>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</si>
  <si>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</si>
  <si>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</si>
  <si>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</si>
  <si>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</si>
  <si>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</si>
  <si>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</si>
  <si>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</si>
  <si>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</si>
  <si>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</si>
  <si>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</si>
  <si>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</si>
  <si>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</si>
  <si>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</si>
  <si>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</si>
  <si>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</si>
  <si>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</si>
  <si>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</si>
  <si>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</si>
  <si>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</si>
  <si>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</si>
  <si>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</si>
  <si>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</si>
  <si>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</si>
  <si>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</si>
  <si>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</si>
  <si>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</si>
  <si>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</si>
  <si>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</si>
  <si>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</si>
  <si>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</si>
  <si>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</si>
  <si>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</si>
  <si>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</si>
  <si>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</si>
  <si>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</si>
  <si>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</si>
  <si>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</si>
  <si>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</si>
  <si>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</si>
  <si>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</si>
  <si>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</si>
  <si>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</si>
  <si>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</si>
  <si>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</si>
  <si>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</si>
  <si>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</si>
  <si>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</si>
  <si>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</si>
  <si>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</si>
  <si>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</si>
  <si>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</si>
  <si>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</si>
  <si>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</si>
  <si>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</si>
  <si>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</si>
  <si>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</si>
  <si>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</si>
  <si>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</si>
  <si>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</si>
  <si>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</si>
  <si>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</si>
  <si>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</si>
  <si>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</si>
  <si>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</si>
  <si>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</si>
  <si>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</si>
  <si>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</si>
  <si>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</si>
  <si>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</si>
  <si>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</si>
  <si>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</si>
  <si>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</si>
  <si>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</si>
  <si>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</si>
  <si>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</si>
  <si>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</si>
  <si>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</si>
  <si>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</si>
  <si>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</si>
  <si>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</si>
  <si>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</si>
  <si>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</si>
  <si>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</si>
  <si>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</si>
  <si>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</si>
  <si>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</si>
  <si>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</si>
  <si>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</si>
  <si>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</si>
  <si>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</si>
  <si>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</si>
  <si>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</si>
  <si>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</si>
  <si>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</si>
  <si>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</si>
  <si>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</si>
  <si>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</si>
  <si>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</si>
  <si>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</si>
  <si>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</si>
  <si>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</si>
  <si>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</si>
  <si>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</si>
  <si>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</si>
  <si>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</si>
  <si>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</si>
  <si>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</si>
  <si>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</si>
  <si>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</si>
  <si>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</si>
  <si>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</si>
  <si>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</si>
  <si>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</si>
  <si>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</si>
  <si>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</si>
  <si>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</si>
  <si>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</si>
  <si>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</si>
  <si>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</si>
  <si>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</si>
  <si>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</si>
  <si>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</si>
  <si>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</si>
  <si>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</si>
  <si>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</si>
  <si>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</si>
  <si>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</si>
  <si>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</si>
  <si>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</si>
  <si>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</si>
  <si>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</si>
  <si>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</si>
  <si>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</si>
  <si>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</si>
  <si>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</si>
  <si>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</si>
  <si>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</si>
  <si>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</si>
  <si>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</si>
  <si>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</si>
  <si>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</si>
  <si>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</si>
  <si>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</si>
  <si>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</si>
  <si>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</si>
  <si>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</si>
  <si>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</si>
  <si>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</si>
  <si>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</si>
  <si>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</si>
  <si>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</si>
  <si>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</si>
  <si>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</si>
  <si>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</si>
  <si>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</si>
  <si>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</si>
  <si>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</si>
  <si>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</si>
  <si>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</si>
  <si>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</si>
  <si>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</si>
  <si>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</si>
  <si>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</si>
  <si>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</si>
  <si>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</si>
  <si>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</si>
  <si>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</si>
  <si>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</si>
  <si>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</si>
  <si>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</si>
  <si>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</si>
  <si>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</si>
  <si>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</si>
  <si>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</si>
  <si>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</si>
  <si>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</si>
  <si>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</si>
  <si>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</si>
  <si>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</si>
  <si>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</si>
  <si>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</si>
  <si>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</si>
  <si>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</si>
  <si>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</si>
  <si>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</si>
  <si>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</si>
  <si>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</si>
  <si>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</si>
  <si>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</si>
  <si>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</si>
  <si>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</si>
  <si>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</si>
  <si>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</si>
  <si>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</si>
  <si>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</si>
  <si>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</si>
  <si>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</si>
  <si>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</si>
  <si>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</si>
  <si>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</si>
  <si>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</si>
  <si>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</si>
  <si>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</si>
  <si>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</si>
  <si>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</si>
  <si>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</si>
  <si>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</si>
  <si>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</si>
  <si>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</si>
  <si>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</si>
  <si>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</si>
  <si>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</si>
  <si>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</si>
  <si>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</si>
  <si>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</si>
  <si>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</si>
  <si>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</si>
  <si>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</si>
  <si>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</si>
  <si>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</si>
  <si>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</si>
  <si>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</si>
  <si>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</si>
  <si>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</si>
  <si>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</si>
  <si>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</si>
  <si>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</si>
  <si>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</si>
  <si>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</si>
  <si>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</si>
  <si>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</si>
  <si>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</si>
  <si>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</si>
  <si>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</si>
  <si>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</si>
  <si>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</si>
  <si>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</si>
  <si>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</si>
  <si>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</si>
  <si>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</si>
  <si>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</si>
  <si>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</si>
  <si>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</si>
  <si>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</si>
  <si>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</si>
  <si>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</si>
  <si>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</si>
  <si>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</si>
  <si>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</si>
  <si>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</si>
  <si>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</si>
  <si>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</si>
  <si>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</si>
  <si>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</si>
  <si>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</si>
  <si>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</si>
  <si>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</si>
  <si>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</si>
  <si>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</si>
  <si>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</si>
  <si>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</si>
  <si>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</si>
  <si>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</si>
  <si>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</si>
  <si>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</si>
  <si>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</si>
  <si>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</si>
  <si>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</si>
  <si>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</si>
  <si>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</si>
  <si>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</si>
  <si>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</si>
  <si>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</si>
  <si>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</si>
  <si>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</si>
  <si>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</si>
  <si>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</si>
  <si>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</si>
  <si>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</si>
  <si>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</si>
  <si>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</si>
  <si>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</si>
  <si>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</si>
  <si>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</si>
  <si>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</si>
  <si>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</si>
  <si>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</si>
  <si>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</si>
  <si>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</si>
  <si>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</si>
  <si>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</si>
  <si>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</si>
  <si>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</si>
  <si>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</si>
  <si>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</si>
  <si>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</si>
  <si>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</si>
  <si>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</si>
  <si>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</si>
  <si>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</si>
  <si>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</si>
  <si>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</si>
  <si>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</si>
  <si>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</si>
  <si>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</si>
  <si>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</si>
  <si>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</si>
  <si>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</si>
  <si>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</si>
  <si>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</si>
  <si>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</si>
  <si>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</si>
  <si>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</si>
  <si>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</si>
  <si>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</si>
  <si>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</si>
  <si>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</si>
  <si>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</si>
  <si>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</si>
  <si>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</si>
  <si>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</si>
  <si>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</si>
  <si>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</si>
  <si>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</si>
  <si>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</si>
  <si>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</si>
  <si>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</si>
  <si>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</si>
  <si>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</si>
  <si>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</si>
  <si>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</si>
  <si>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</si>
  <si>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</si>
  <si>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</si>
  <si>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</si>
  <si>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</si>
  <si>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</si>
  <si>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</si>
  <si>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</si>
  <si>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</si>
  <si>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</si>
  <si>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</si>
  <si>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</si>
  <si>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</si>
  <si>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</si>
  <si>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</si>
  <si>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</si>
  <si>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</si>
  <si>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</si>
  <si>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</si>
  <si>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</si>
  <si>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</si>
  <si>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</si>
  <si>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</si>
  <si>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</si>
  <si>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</si>
  <si>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</si>
  <si>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</si>
  <si>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</si>
  <si>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</si>
  <si>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</si>
  <si>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</si>
  <si>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</si>
  <si>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</si>
  <si>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</si>
  <si>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</si>
  <si>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</si>
  <si>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</si>
  <si>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</si>
  <si>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</si>
  <si>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</si>
  <si>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</si>
  <si>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</si>
  <si>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</si>
  <si>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</si>
  <si>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</si>
  <si>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</si>
  <si>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</si>
  <si>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</si>
  <si>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</si>
  <si>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</si>
  <si>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</si>
  <si>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</si>
  <si>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</si>
  <si>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</si>
  <si>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</si>
  <si>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</si>
  <si>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</si>
  <si>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</si>
  <si>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</si>
  <si>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</si>
  <si>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</si>
  <si>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</si>
  <si>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</si>
  <si>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</si>
  <si>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</si>
  <si>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</si>
  <si>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</si>
  <si>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</si>
  <si>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</si>
  <si>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</si>
  <si>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</si>
  <si>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</si>
  <si>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</si>
  <si>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</si>
  <si>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</si>
  <si>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</si>
  <si>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</si>
  <si>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</si>
  <si>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</si>
  <si>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</si>
  <si>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</si>
  <si>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</si>
  <si>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</si>
  <si>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</si>
  <si>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</si>
  <si>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</si>
  <si>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</si>
  <si>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</si>
  <si>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</si>
  <si>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</si>
  <si>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</si>
  <si>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</si>
  <si>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</si>
  <si>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</si>
  <si>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</si>
  <si>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</si>
  <si>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</si>
  <si>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</si>
  <si>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</si>
  <si>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</si>
  <si>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</si>
  <si>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</si>
  <si>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</si>
  <si>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</si>
  <si>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</si>
  <si>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</si>
  <si>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</si>
  <si>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</si>
  <si>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</si>
  <si>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</si>
  <si>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</si>
  <si>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</si>
  <si>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</si>
  <si>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</si>
  <si>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</si>
  <si>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</si>
  <si>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</si>
  <si>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</si>
  <si>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</si>
  <si>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</si>
  <si>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</si>
  <si>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</si>
  <si>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</si>
  <si>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</si>
  <si>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</si>
  <si>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</si>
  <si>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</si>
  <si>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</si>
  <si>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</si>
  <si>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</si>
  <si>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</si>
  <si>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</si>
  <si>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</si>
  <si>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</si>
  <si>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</si>
  <si>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</si>
  <si>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</si>
  <si>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</si>
  <si>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</si>
  <si>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</si>
  <si>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</si>
  <si>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</si>
  <si>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</si>
  <si>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</si>
  <si>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</si>
  <si>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</si>
  <si>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</si>
  <si>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</si>
  <si>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</si>
  <si>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</si>
  <si>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</si>
  <si>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</si>
  <si>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</si>
  <si>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</si>
  <si>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</si>
  <si>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</si>
  <si>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</si>
  <si>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</si>
  <si>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</si>
  <si>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</si>
  <si>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</si>
  <si>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</si>
  <si>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</si>
  <si>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</si>
  <si>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</si>
  <si>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</si>
  <si>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</si>
  <si>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</si>
  <si>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</si>
  <si>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</si>
  <si>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</si>
  <si>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</si>
  <si>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</si>
  <si>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</si>
  <si>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</si>
  <si>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</si>
  <si>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</si>
  <si>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</si>
  <si>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</si>
  <si>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</si>
  <si>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</si>
  <si>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</si>
  <si>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</si>
  <si>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</si>
  <si>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</si>
  <si>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</si>
  <si>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</si>
  <si>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</si>
  <si>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</si>
  <si>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</si>
  <si>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</si>
  <si>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</si>
  <si>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</si>
  <si>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</si>
  <si>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</si>
  <si>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</si>
  <si>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</si>
  <si>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</si>
  <si>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</si>
  <si>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</si>
  <si>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</si>
  <si>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</si>
  <si>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</si>
  <si>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</si>
  <si>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</si>
  <si>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</si>
  <si>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</si>
  <si>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</si>
  <si>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</si>
  <si>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</si>
  <si>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</si>
  <si>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</si>
  <si>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</si>
  <si>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</si>
  <si>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</si>
  <si>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</si>
  <si>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</si>
  <si>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</si>
  <si>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</si>
  <si>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</si>
  <si>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</si>
  <si>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</si>
  <si>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</si>
  <si>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</si>
  <si>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</si>
  <si>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</si>
  <si>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</si>
  <si>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</si>
  <si>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</si>
  <si>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</si>
  <si>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</si>
  <si>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</si>
  <si>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</si>
  <si>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</si>
  <si>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</si>
  <si>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</si>
  <si>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</si>
  <si>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</si>
  <si>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</si>
  <si>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</si>
  <si>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</si>
  <si>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</si>
  <si>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</si>
  <si>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</si>
  <si>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</si>
  <si>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</si>
  <si>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</si>
  <si>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</si>
  <si>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</si>
  <si>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</si>
  <si>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</si>
  <si>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</si>
  <si>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</si>
  <si>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</si>
  <si>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</si>
  <si>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</si>
  <si>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</si>
  <si>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</si>
  <si>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</si>
  <si>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</si>
  <si>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</si>
  <si>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</si>
  <si>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</si>
  <si>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</si>
  <si>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</si>
  <si>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</si>
  <si>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</si>
  <si>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</si>
  <si>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</si>
  <si>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</si>
  <si>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</si>
  <si>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</si>
  <si>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</si>
  <si>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</si>
  <si>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</si>
  <si>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</si>
  <si>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</si>
  <si>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</si>
  <si>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</si>
  <si>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</si>
  <si>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</si>
  <si>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</si>
  <si>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</si>
  <si>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</si>
  <si>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</si>
  <si>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</si>
  <si>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</si>
  <si>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</si>
  <si>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</si>
  <si>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</si>
  <si>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</si>
  <si>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</si>
  <si>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</si>
  <si>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</si>
  <si>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</si>
  <si>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</si>
  <si>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</si>
  <si>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</si>
  <si>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</si>
  <si>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</si>
  <si>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</si>
  <si>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</si>
  <si>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</si>
  <si>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</si>
  <si>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</si>
  <si>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</si>
  <si>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</si>
  <si>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</si>
  <si>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</si>
  <si>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</si>
  <si>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</si>
  <si>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</si>
  <si>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</si>
  <si>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</si>
  <si>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</si>
  <si>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</si>
  <si>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</si>
  <si>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</si>
  <si>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</si>
  <si>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</si>
  <si>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</si>
  <si>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</si>
  <si>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</si>
  <si>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</si>
  <si>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</si>
  <si>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</si>
  <si>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</si>
  <si>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</si>
  <si>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</si>
  <si>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</si>
  <si>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</si>
  <si>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</si>
  <si>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</si>
  <si>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</si>
  <si>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</si>
  <si>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</si>
  <si>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</si>
  <si>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</si>
  <si>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</si>
  <si>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</si>
  <si>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</si>
  <si>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</si>
  <si>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</si>
  <si>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</si>
  <si>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</si>
  <si>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</si>
  <si>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</si>
  <si>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</si>
  <si>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</si>
  <si>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</si>
  <si>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</si>
  <si>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</si>
  <si>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</si>
  <si>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</si>
  <si>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</si>
  <si>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</si>
  <si>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</si>
  <si>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</si>
  <si>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</si>
  <si>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</si>
  <si>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</si>
  <si>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</si>
  <si>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</si>
  <si>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</si>
  <si>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</si>
  <si>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</si>
  <si>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</si>
  <si>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</si>
  <si>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</si>
  <si>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</si>
  <si>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</si>
  <si>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</si>
  <si>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</si>
  <si>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</si>
  <si>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</si>
  <si>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</si>
  <si>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</si>
  <si>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</si>
  <si>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</si>
  <si>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</si>
  <si>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</si>
  <si>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</si>
  <si>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</si>
  <si>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</si>
  <si>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</si>
  <si>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</si>
  <si>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</si>
  <si>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</si>
  <si>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</si>
  <si>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</si>
  <si>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</si>
  <si>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</si>
  <si>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</si>
  <si>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</si>
  <si>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</si>
  <si>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</si>
  <si>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</si>
  <si>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</si>
  <si>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</si>
  <si>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</si>
  <si>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</si>
  <si>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</si>
  <si>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</si>
  <si>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</si>
  <si>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</si>
  <si>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</si>
  <si>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</si>
  <si>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</si>
  <si>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</si>
  <si>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</si>
  <si>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</si>
  <si>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</si>
  <si>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</si>
  <si>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</si>
  <si>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</si>
  <si>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</si>
  <si>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</si>
  <si>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</si>
  <si>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</si>
  <si>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</si>
  <si>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</si>
  <si>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</si>
  <si>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</si>
  <si>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</si>
  <si>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</si>
  <si>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</si>
  <si>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</si>
  <si>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</si>
  <si>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</si>
  <si>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</si>
  <si>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</si>
  <si>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</si>
  <si>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</si>
  <si>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</si>
  <si>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</si>
  <si>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</si>
  <si>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</si>
  <si>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</si>
  <si>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</si>
  <si>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</si>
  <si>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</si>
  <si>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</si>
  <si>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</si>
  <si>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</si>
  <si>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</si>
  <si>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</si>
  <si>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</si>
  <si>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</si>
  <si>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</si>
  <si>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</si>
  <si>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</si>
  <si>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</si>
  <si>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</si>
  <si>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</si>
  <si>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</si>
  <si>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</si>
  <si>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</si>
  <si>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</si>
  <si>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</si>
  <si>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</si>
  <si>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</si>
  <si>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</si>
  <si>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</si>
  <si>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</si>
  <si>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</si>
  <si>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</si>
  <si>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</si>
  <si>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</si>
  <si>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</si>
  <si>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</si>
  <si>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</si>
  <si>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</si>
  <si>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</si>
  <si>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</si>
  <si>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</si>
  <si>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</si>
  <si>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</si>
  <si>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</si>
  <si>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</si>
  <si>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</si>
  <si>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</si>
  <si>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</si>
  <si>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</si>
  <si>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</si>
  <si>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</si>
  <si>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</si>
  <si>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</si>
  <si>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</si>
  <si>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</si>
  <si>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</si>
  <si>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</si>
  <si>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</si>
  <si>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</si>
  <si>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</si>
  <si>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</si>
  <si>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</si>
  <si>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</si>
  <si>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</si>
  <si>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</si>
  <si>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</si>
  <si>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</si>
  <si>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</si>
  <si>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</si>
  <si>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</si>
  <si>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</si>
  <si>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</si>
  <si>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</si>
  <si>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</si>
  <si>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</si>
  <si>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</si>
  <si>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</si>
  <si>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</si>
  <si>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</si>
  <si>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</si>
  <si>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</si>
  <si>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</si>
  <si>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</si>
  <si>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</si>
  <si>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</si>
  <si>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</si>
  <si>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</si>
  <si>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</si>
  <si>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</si>
  <si>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</si>
  <si>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</si>
  <si>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</si>
  <si>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</si>
  <si>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</si>
  <si>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</si>
  <si>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</si>
  <si>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</si>
  <si>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</si>
  <si>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</si>
  <si>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</si>
  <si>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</si>
  <si>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</si>
  <si>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</si>
  <si>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</si>
  <si>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</si>
  <si>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</si>
  <si>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</si>
  <si>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</si>
  <si>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</si>
  <si>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</si>
  <si>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</si>
  <si>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</si>
  <si>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</si>
  <si>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</si>
  <si>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</si>
  <si>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</si>
  <si>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</si>
  <si>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</si>
  <si>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</si>
  <si>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</si>
  <si>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</si>
  <si>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</si>
  <si>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</si>
  <si>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</si>
  <si>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</si>
  <si>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</si>
  <si>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</si>
  <si>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</si>
  <si>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</si>
  <si>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</si>
  <si>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</si>
  <si>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</si>
  <si>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</si>
  <si>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</si>
  <si>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</si>
  <si>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</si>
  <si>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</si>
  <si>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</si>
  <si>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</si>
  <si>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</si>
  <si>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</si>
  <si>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</si>
  <si>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</si>
  <si>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</si>
  <si>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</si>
  <si>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</si>
  <si>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</si>
  <si>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</si>
  <si>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</si>
  <si>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</si>
  <si>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</si>
  <si>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</si>
  <si>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</si>
  <si>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</si>
  <si>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</si>
  <si>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</si>
  <si>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</si>
  <si>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</si>
  <si>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</si>
  <si>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</si>
  <si>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</si>
  <si>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</si>
  <si>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</si>
  <si>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</si>
  <si>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</si>
  <si>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</si>
  <si>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</si>
  <si>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</si>
  <si>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</si>
  <si>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</si>
  <si>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</si>
  <si>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</si>
  <si>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</si>
  <si>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</si>
  <si>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</si>
  <si>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</si>
  <si>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</si>
  <si>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</si>
  <si>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</si>
  <si>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</si>
  <si>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</si>
  <si>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</si>
  <si>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</si>
  <si>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</si>
  <si>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</si>
  <si>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</si>
  <si>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</si>
  <si>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</si>
  <si>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</si>
  <si>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</si>
  <si>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</si>
  <si>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</si>
  <si>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</si>
  <si>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</si>
  <si>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</si>
  <si>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</si>
  <si>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</si>
  <si>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</si>
  <si>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</si>
  <si>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</si>
  <si>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</si>
  <si>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</si>
  <si>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</si>
  <si>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</si>
  <si>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</si>
  <si>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</si>
  <si>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</si>
  <si>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</si>
  <si>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</si>
  <si>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</si>
  <si>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</si>
  <si>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</si>
  <si>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</si>
  <si>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</si>
  <si>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</si>
  <si>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</si>
  <si>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</si>
  <si>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</si>
  <si>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</si>
  <si>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</si>
  <si>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</si>
  <si>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</si>
  <si>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</si>
  <si>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</si>
  <si>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</si>
  <si>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</si>
  <si>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</si>
  <si>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</si>
  <si>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</si>
  <si>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</si>
  <si>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</si>
  <si>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</si>
  <si>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</si>
  <si>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</si>
  <si>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</si>
  <si>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</si>
  <si>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</si>
  <si>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</si>
  <si>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</si>
  <si>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</si>
  <si>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</si>
  <si>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</si>
  <si>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</si>
  <si>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</si>
  <si>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</si>
  <si>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</si>
  <si>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</si>
  <si>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</si>
  <si>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</si>
  <si>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</si>
  <si>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</si>
  <si>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</si>
  <si>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</si>
  <si>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</si>
  <si>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</si>
  <si>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</si>
  <si>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</si>
  <si>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</si>
  <si>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</si>
  <si>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</si>
  <si>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</si>
  <si>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</si>
  <si>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</si>
  <si>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</si>
  <si>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</si>
  <si>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</si>
  <si>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</si>
  <si>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</si>
  <si>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</si>
  <si>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</si>
  <si>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</si>
  <si>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</si>
  <si>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</si>
  <si>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</si>
  <si>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</si>
  <si>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</si>
  <si>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</si>
  <si>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</si>
  <si>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</si>
  <si>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</si>
  <si>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</si>
  <si>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</si>
  <si>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</si>
  <si>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</si>
  <si>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</si>
  <si>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</si>
  <si>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</si>
  <si>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</si>
  <si>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</si>
  <si>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</si>
  <si>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</si>
  <si>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</si>
  <si>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</si>
  <si>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</si>
  <si>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</si>
  <si>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</si>
  <si>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</si>
  <si>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</si>
  <si>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</si>
  <si>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</si>
  <si>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</si>
  <si>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</si>
  <si>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</si>
  <si>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</si>
  <si>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</si>
  <si>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</si>
  <si>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</si>
  <si>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</si>
  <si>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</si>
  <si>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</si>
  <si>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</si>
  <si>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</si>
  <si>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</si>
  <si>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</si>
  <si>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</si>
  <si>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</si>
  <si>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</si>
  <si>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</si>
  <si>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</si>
  <si>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</si>
  <si>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</si>
  <si>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</si>
  <si>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</si>
  <si>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</si>
  <si>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</si>
  <si>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</si>
  <si>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</si>
  <si>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</si>
  <si>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</si>
  <si>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</si>
  <si>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</si>
  <si>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</si>
  <si>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</si>
  <si>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</si>
  <si>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</si>
  <si>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</si>
  <si>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</si>
  <si>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</si>
  <si>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</si>
  <si>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</si>
  <si>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</si>
  <si>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</si>
  <si>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</si>
  <si>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</si>
  <si>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</si>
  <si>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</si>
  <si>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</si>
  <si>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</si>
  <si>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</si>
  <si>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</si>
  <si>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</si>
  <si>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</si>
  <si>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</si>
  <si>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</si>
  <si>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</si>
  <si>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</si>
  <si>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</si>
  <si>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</si>
  <si>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</si>
  <si>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</si>
  <si>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</si>
  <si>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</si>
  <si>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</si>
  <si>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</si>
  <si>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</si>
  <si>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</si>
  <si>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</si>
  <si>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</si>
  <si>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</si>
  <si>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</si>
  <si>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</si>
  <si>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</si>
  <si>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</si>
  <si>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</si>
  <si>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</si>
  <si>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</si>
  <si>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</si>
  <si>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</si>
  <si>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</si>
  <si>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</si>
  <si>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</si>
  <si>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</si>
  <si>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</si>
  <si>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</si>
  <si>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</si>
  <si>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</si>
  <si>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</si>
  <si>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</si>
  <si>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</si>
  <si>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</si>
  <si>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</si>
  <si>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</si>
  <si>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</si>
  <si>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</si>
  <si>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</si>
  <si>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</si>
  <si>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</si>
  <si>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</si>
  <si>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</si>
  <si>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</si>
  <si>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</si>
  <si>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</si>
  <si>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</si>
  <si>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</si>
  <si>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</si>
  <si>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</si>
  <si>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</si>
  <si>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</si>
  <si>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</si>
  <si>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</si>
  <si>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</si>
  <si>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</si>
  <si>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</si>
  <si>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</si>
  <si>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</si>
  <si>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</si>
  <si>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</si>
  <si>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</si>
  <si>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</si>
  <si>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</si>
  <si>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</si>
  <si>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</si>
  <si>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</si>
  <si>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</si>
  <si>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</si>
  <si>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</si>
  <si>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</si>
  <si>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</si>
  <si>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</si>
  <si>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</si>
  <si>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</si>
  <si>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</si>
  <si>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</si>
  <si>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</si>
  <si>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</si>
  <si>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</si>
  <si>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</si>
  <si>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</si>
  <si>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</si>
  <si>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</si>
  <si>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</si>
  <si>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</si>
  <si>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</si>
  <si>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</si>
  <si>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</si>
  <si>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</si>
  <si>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</si>
  <si>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</si>
  <si>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</si>
  <si>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</si>
  <si>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</si>
  <si>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</si>
  <si>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</si>
  <si>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</si>
  <si>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</si>
  <si>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</si>
  <si>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</si>
  <si>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</si>
  <si>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</si>
  <si>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</si>
  <si>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</si>
  <si>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</si>
  <si>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</si>
  <si>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</si>
  <si>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</si>
  <si>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</si>
  <si>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</si>
  <si>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</si>
  <si>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</si>
  <si>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</si>
  <si>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</si>
  <si>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</si>
  <si>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</si>
  <si>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</si>
  <si>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</si>
  <si>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</si>
  <si>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</si>
  <si>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</si>
  <si>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</si>
  <si>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</si>
  <si>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</si>
  <si>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</si>
  <si>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</si>
  <si>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</si>
  <si>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</si>
  <si>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</si>
  <si>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</si>
  <si>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</si>
  <si>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</si>
  <si>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</si>
  <si>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</si>
  <si>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</si>
  <si>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</si>
  <si>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</si>
  <si>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</si>
  <si>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</si>
  <si>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</si>
  <si>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</si>
  <si>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</si>
  <si>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</si>
  <si>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</si>
  <si>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</si>
  <si>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</si>
  <si>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</si>
  <si>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</si>
  <si>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</si>
  <si>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</si>
  <si>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</si>
  <si>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</si>
  <si>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</si>
  <si>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</si>
  <si>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</si>
  <si>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</si>
  <si>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</si>
  <si>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</si>
  <si>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</si>
  <si>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</si>
  <si>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</si>
  <si>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</si>
  <si>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</si>
  <si>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</si>
  <si>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</si>
  <si>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</si>
  <si>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</si>
  <si>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</si>
  <si>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</si>
  <si>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</si>
  <si>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</si>
  <si>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</si>
  <si>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</si>
  <si>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</si>
  <si>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</si>
  <si>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</si>
  <si>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</si>
  <si>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</si>
  <si>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</si>
  <si>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</si>
  <si>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</si>
  <si>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</si>
  <si>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</si>
  <si>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</si>
  <si>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</si>
  <si>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</si>
  <si>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</si>
  <si>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</si>
  <si>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</si>
  <si>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</si>
  <si>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</si>
  <si>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</si>
  <si>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</si>
  <si>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</si>
  <si>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</si>
  <si>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</si>
  <si>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</si>
  <si>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</si>
  <si>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</si>
  <si>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</si>
  <si>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</si>
  <si>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</si>
  <si>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</si>
  <si>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</si>
  <si>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</si>
  <si>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</si>
  <si>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</si>
  <si>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</si>
  <si>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</si>
  <si>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</si>
  <si>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</si>
  <si>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</si>
  <si>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</si>
  <si>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</si>
  <si>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</si>
  <si>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</si>
  <si>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</si>
  <si>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</si>
  <si>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</si>
  <si>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</si>
  <si>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</si>
  <si>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</si>
  <si>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</si>
  <si>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</si>
  <si>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</si>
  <si>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</si>
  <si>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</si>
  <si>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</si>
  <si>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</si>
  <si>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</si>
  <si>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</si>
  <si>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</si>
  <si>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</si>
  <si>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</si>
  <si>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</si>
  <si>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</si>
  <si>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</si>
  <si>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</si>
  <si>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</si>
  <si>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</si>
  <si>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</si>
  <si>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</si>
  <si>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</si>
  <si>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</si>
  <si>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</si>
  <si>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</si>
  <si>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</si>
  <si>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</si>
  <si>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</si>
  <si>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</si>
  <si>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</si>
  <si>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</si>
  <si>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</si>
  <si>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</si>
  <si>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</si>
  <si>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</si>
  <si>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</si>
  <si>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</si>
  <si>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</si>
  <si>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</si>
  <si>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</si>
  <si>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</si>
  <si>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</si>
  <si>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</si>
  <si>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</si>
  <si>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</si>
  <si>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</si>
  <si>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</si>
  <si>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</si>
  <si>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</si>
  <si>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</si>
  <si>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</si>
  <si>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</si>
  <si>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</si>
  <si>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</si>
  <si>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</si>
  <si>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</si>
  <si>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</si>
  <si>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</si>
  <si>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</si>
  <si>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</si>
  <si>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</si>
  <si>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</si>
  <si>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</si>
  <si>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</si>
  <si>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</si>
  <si>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</si>
  <si>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</si>
  <si>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</si>
  <si>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</si>
  <si>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</si>
  <si>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</si>
  <si>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</si>
  <si>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</si>
  <si>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</si>
  <si>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</si>
  <si>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</si>
  <si>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</si>
  <si>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</si>
  <si>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</si>
  <si>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</si>
  <si>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</si>
  <si>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</si>
  <si>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</si>
  <si>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</si>
  <si>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</si>
  <si>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</si>
  <si>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</si>
  <si>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</si>
  <si>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</si>
  <si>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</si>
  <si>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</si>
  <si>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</si>
  <si>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</si>
  <si>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</si>
  <si>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</si>
  <si>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</si>
  <si>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</si>
  <si>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</si>
  <si>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</si>
  <si>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</si>
  <si>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</si>
  <si>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</si>
  <si>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</si>
  <si>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</si>
  <si>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</si>
  <si>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</si>
  <si>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</si>
  <si>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</si>
  <si>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</si>
  <si>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</si>
  <si>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</si>
  <si>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</si>
  <si>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</si>
  <si>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</si>
  <si>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</si>
  <si>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</si>
  <si>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</si>
  <si>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</si>
  <si>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</si>
  <si>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</si>
  <si>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</si>
  <si>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</si>
  <si>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</si>
  <si>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</si>
  <si>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</si>
  <si>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</si>
  <si>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</si>
  <si>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</si>
  <si>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</si>
  <si>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</si>
  <si>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</si>
  <si>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</si>
  <si>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</si>
  <si>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</si>
  <si>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</si>
  <si>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</si>
  <si>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</si>
  <si>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</si>
  <si>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</si>
  <si>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</si>
  <si>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</si>
  <si>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</si>
  <si>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</si>
  <si>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</si>
  <si>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</si>
  <si>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</si>
  <si>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</si>
  <si>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</si>
  <si>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</si>
  <si>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</si>
  <si>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</si>
  <si>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</si>
  <si>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</si>
  <si>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</si>
  <si>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</si>
  <si>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</si>
  <si>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</si>
  <si>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</si>
  <si>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</si>
  <si>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</si>
  <si>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</si>
  <si>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</si>
  <si>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</si>
  <si>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</si>
  <si>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</si>
  <si>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</si>
  <si>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</si>
  <si>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</si>
  <si>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</si>
  <si>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</si>
  <si>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</si>
  <si>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</si>
  <si>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</si>
  <si>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</si>
  <si>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</si>
  <si>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</si>
  <si>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</si>
  <si>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</si>
  <si>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</si>
  <si>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</si>
  <si>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</si>
  <si>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</si>
  <si>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</si>
  <si>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</si>
  <si>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</si>
  <si>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</si>
  <si>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</si>
  <si>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</si>
  <si>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</si>
  <si>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</si>
  <si>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</si>
  <si>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</si>
  <si>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</si>
  <si>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</si>
  <si>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</si>
  <si>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</si>
  <si>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</si>
  <si>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</si>
  <si>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</si>
  <si>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</si>
  <si>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</si>
  <si>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</si>
  <si>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</si>
  <si>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</si>
  <si>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</si>
  <si>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</si>
  <si>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</si>
  <si>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</si>
  <si>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</si>
  <si>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</si>
  <si>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</si>
  <si>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</si>
  <si>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</si>
  <si>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</si>
  <si>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</si>
  <si>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</si>
  <si>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</si>
  <si>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</si>
  <si>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</si>
  <si>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</si>
  <si>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</si>
  <si>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</si>
  <si>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</si>
  <si>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</si>
  <si>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</si>
  <si>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</si>
  <si>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</si>
  <si>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</si>
  <si>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</si>
  <si>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</si>
  <si>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</si>
  <si>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</si>
  <si>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</si>
  <si>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</si>
  <si>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</si>
  <si>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</si>
  <si>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</si>
  <si>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</si>
  <si>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</si>
  <si>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</si>
  <si>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</si>
  <si>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</si>
  <si>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</si>
  <si>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</si>
  <si>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</si>
  <si>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</si>
  <si>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</si>
  <si>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</si>
  <si>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</si>
  <si>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</si>
  <si>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</si>
  <si>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</si>
  <si>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</si>
  <si>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</si>
  <si>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</si>
  <si>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</si>
  <si>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</si>
  <si>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</si>
  <si>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</si>
  <si>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</si>
  <si>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</si>
  <si>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</si>
  <si>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</si>
  <si>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</si>
  <si>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</si>
  <si>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</si>
  <si>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</si>
  <si>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</si>
  <si>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</si>
  <si>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</si>
  <si>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</si>
  <si>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</si>
  <si>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</si>
  <si>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</si>
  <si>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</si>
  <si>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</si>
  <si>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</si>
  <si>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</si>
  <si>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</si>
  <si>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</si>
  <si>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</si>
  <si>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</si>
  <si>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</si>
  <si>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</si>
  <si>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</si>
  <si>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</si>
  <si>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</si>
  <si>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</si>
  <si>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</si>
  <si>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</si>
  <si>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</si>
  <si>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</si>
  <si>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</si>
  <si>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</si>
  <si>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</si>
  <si>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</si>
  <si>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</si>
  <si>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</si>
  <si>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</si>
  <si>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</si>
  <si>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</si>
  <si>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</si>
  <si>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</si>
  <si>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</si>
  <si>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</si>
  <si>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</si>
  <si>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</si>
  <si>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</si>
  <si>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</si>
  <si>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</si>
  <si>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</si>
  <si>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</si>
  <si>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</si>
  <si>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</si>
  <si>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</si>
  <si>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</si>
  <si>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</si>
  <si>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</si>
  <si>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</si>
  <si>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</si>
  <si>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</si>
  <si>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</si>
  <si>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</si>
  <si>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</si>
  <si>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</si>
  <si>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</si>
  <si>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</si>
  <si>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</si>
  <si>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</si>
  <si>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</si>
  <si>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</si>
  <si>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</si>
  <si>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</si>
  <si>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</si>
  <si>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</si>
  <si>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</si>
  <si>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</si>
  <si>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</si>
  <si>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</si>
  <si>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</si>
  <si>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</si>
  <si>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</si>
  <si>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</si>
  <si>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</si>
  <si>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</si>
  <si>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</si>
  <si>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</si>
  <si>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</si>
  <si>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</si>
  <si>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</si>
  <si>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</si>
  <si>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</si>
  <si>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</si>
  <si>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</si>
  <si>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</si>
  <si>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</si>
  <si>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</si>
  <si>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</si>
  <si>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</si>
  <si>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</si>
  <si>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</si>
  <si>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</si>
  <si>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</si>
  <si>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</si>
  <si>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</si>
  <si>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</si>
  <si>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</si>
  <si>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</si>
  <si>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</si>
  <si>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</si>
  <si>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</si>
  <si>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</si>
  <si>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</si>
  <si>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</si>
  <si>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</si>
  <si>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</si>
  <si>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</si>
  <si>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</si>
  <si>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</si>
  <si>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</si>
  <si>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</si>
  <si>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</si>
  <si>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</si>
  <si>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</si>
  <si>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</si>
  <si>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</si>
  <si>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</si>
  <si>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</si>
  <si>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</si>
  <si>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</si>
  <si>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</si>
  <si>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</si>
  <si>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</si>
  <si>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</si>
  <si>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</si>
  <si>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</si>
  <si>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</si>
  <si>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</si>
  <si>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</si>
  <si>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</si>
  <si>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</si>
  <si>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</si>
  <si>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</si>
  <si>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</si>
  <si>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</si>
  <si>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</si>
  <si>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</si>
  <si>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</si>
  <si>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</si>
  <si>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</si>
  <si>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</si>
  <si>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</si>
  <si>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</si>
  <si>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</si>
  <si>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</si>
  <si>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</si>
  <si>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</si>
  <si>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</si>
  <si>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</si>
  <si>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</si>
  <si>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</si>
  <si>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</si>
  <si>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</si>
  <si>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</si>
  <si>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</si>
  <si>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</si>
  <si>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</si>
  <si>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</si>
  <si>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</si>
  <si>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</si>
  <si>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</si>
  <si>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</si>
  <si>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</si>
  <si>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</si>
  <si>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</si>
  <si>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</si>
  <si>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</si>
  <si>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</si>
  <si>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</si>
  <si>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</si>
  <si>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</si>
  <si>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</si>
  <si>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</si>
  <si>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</si>
  <si>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</si>
  <si>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</si>
  <si>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</si>
  <si>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</si>
  <si>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</si>
  <si>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</si>
  <si>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</si>
  <si>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</si>
  <si>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</si>
  <si>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</si>
  <si>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</si>
  <si>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</si>
  <si>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</si>
  <si>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</si>
  <si>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</si>
  <si>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</si>
  <si>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</si>
  <si>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</si>
  <si>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</si>
  <si>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</si>
  <si>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</si>
  <si>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</si>
  <si>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</si>
  <si>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</si>
  <si>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</si>
  <si>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</si>
  <si>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</si>
  <si>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</si>
  <si>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</si>
  <si>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</si>
  <si>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</si>
  <si>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</si>
  <si>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</si>
  <si>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</si>
  <si>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</si>
  <si>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</si>
  <si>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</si>
  <si>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</si>
  <si>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</si>
  <si>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</si>
  <si>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</si>
  <si>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</si>
  <si>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</si>
  <si>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</si>
  <si>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</si>
  <si>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</si>
  <si>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</si>
  <si>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</si>
  <si>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</si>
  <si>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</si>
  <si>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</si>
  <si>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</si>
  <si>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</si>
  <si>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</si>
  <si>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</si>
  <si>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</si>
  <si>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</si>
  <si>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</si>
  <si>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</si>
  <si>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</si>
  <si>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</si>
  <si>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</si>
  <si>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</si>
  <si>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</si>
  <si>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</si>
  <si>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</si>
  <si>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</si>
  <si>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</si>
  <si>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</si>
  <si>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</si>
  <si>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</si>
  <si>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</si>
  <si>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</si>
  <si>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</si>
  <si>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</si>
  <si>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</si>
  <si>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</si>
  <si>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</si>
  <si>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</si>
  <si>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</si>
  <si>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</si>
  <si>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</si>
  <si>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</si>
  <si>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</si>
  <si>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</si>
  <si>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</si>
  <si>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</si>
  <si>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</si>
  <si>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</si>
  <si>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</si>
  <si>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</si>
  <si>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</si>
  <si>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</si>
  <si>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</si>
  <si>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</si>
  <si>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</si>
  <si>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</si>
  <si>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</si>
  <si>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</si>
  <si>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</si>
  <si>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</si>
  <si>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</si>
  <si>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</si>
  <si>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</si>
  <si>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</si>
  <si>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</si>
  <si>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</si>
  <si>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</si>
  <si>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</si>
  <si>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</si>
  <si>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</si>
  <si>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</si>
  <si>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</si>
  <si>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</si>
  <si>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</si>
  <si>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</si>
  <si>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</si>
  <si>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</si>
  <si>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</si>
  <si>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</si>
  <si>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</si>
  <si>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</si>
  <si>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</si>
  <si>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</si>
  <si>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</si>
  <si>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</si>
  <si>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</si>
  <si>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</si>
  <si>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</si>
  <si>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</si>
  <si>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</si>
  <si>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</si>
  <si>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</si>
  <si>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</si>
  <si>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</si>
  <si>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</si>
  <si>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</si>
  <si>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</si>
  <si>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</si>
  <si>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</si>
  <si>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</si>
  <si>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</si>
  <si>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</si>
  <si>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</si>
  <si>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</si>
  <si>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</si>
  <si>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</si>
  <si>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</si>
  <si>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</si>
  <si>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</si>
  <si>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</si>
  <si>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</si>
  <si>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</si>
  <si>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</si>
  <si>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</si>
  <si>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</si>
  <si>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</si>
  <si>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</si>
  <si>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</si>
  <si>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</si>
  <si>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</si>
  <si>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</si>
  <si>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</si>
  <si>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</si>
  <si>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</si>
  <si>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</si>
  <si>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</si>
  <si>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</si>
  <si>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</si>
  <si>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</si>
  <si>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</si>
  <si>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</si>
  <si>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</si>
  <si>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</si>
  <si>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</si>
  <si>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</si>
  <si>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</si>
  <si>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</si>
  <si>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</si>
  <si>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</si>
  <si>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</si>
  <si>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</si>
  <si>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</si>
  <si>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</si>
  <si>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</si>
  <si>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</si>
  <si>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</si>
  <si>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</si>
  <si>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</si>
  <si>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</si>
  <si>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</si>
  <si>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</si>
  <si>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</si>
  <si>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</si>
  <si>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</si>
  <si>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</si>
  <si>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</si>
  <si>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</si>
  <si>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</si>
  <si>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</si>
  <si>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</si>
  <si>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</si>
  <si>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</si>
  <si>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</si>
  <si>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</si>
  <si>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</si>
  <si>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</si>
  <si>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</si>
  <si>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</si>
  <si>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</si>
  <si>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</si>
  <si>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</si>
  <si>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</si>
  <si>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</si>
  <si>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</si>
  <si>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</si>
  <si>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</si>
  <si>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</si>
  <si>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</si>
  <si>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</si>
  <si>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</si>
  <si>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</si>
  <si>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</si>
  <si>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</si>
  <si>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</si>
  <si>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</si>
  <si>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</si>
  <si>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</si>
  <si>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</si>
  <si>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</si>
  <si>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</si>
  <si>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</si>
  <si>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</si>
  <si>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</si>
  <si>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</si>
  <si>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</si>
  <si>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</si>
  <si>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</si>
  <si>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</si>
  <si>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</si>
  <si>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</si>
  <si>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</si>
  <si>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</si>
  <si>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</si>
  <si>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</si>
  <si>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</si>
  <si>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</si>
  <si>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</si>
  <si>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</si>
  <si>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</si>
  <si>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</si>
  <si>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</si>
  <si>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</si>
  <si>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</si>
  <si>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</si>
  <si>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</si>
  <si>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</si>
  <si>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</si>
  <si>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</si>
  <si>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</si>
  <si>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</si>
  <si>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</si>
  <si>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</si>
  <si>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</si>
  <si>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</si>
  <si>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</si>
  <si>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</si>
  <si>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</si>
  <si>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</si>
  <si>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</si>
  <si>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</si>
  <si>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</si>
  <si>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</si>
  <si>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</si>
  <si>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</si>
  <si>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</si>
  <si>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</si>
  <si>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</si>
  <si>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</si>
  <si>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</si>
  <si>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</si>
  <si>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</si>
  <si>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</si>
  <si>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</si>
  <si>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</si>
  <si>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</si>
  <si>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</si>
  <si>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</si>
  <si>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</si>
  <si>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</si>
  <si>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</si>
  <si>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</si>
  <si>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</si>
  <si>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</si>
  <si>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</si>
  <si>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</si>
  <si>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</si>
  <si>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</si>
  <si>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</si>
  <si>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</si>
  <si>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</si>
  <si>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</si>
  <si>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</si>
  <si>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</si>
  <si>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</si>
  <si>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</si>
  <si>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</si>
  <si>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</si>
  <si>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</si>
  <si>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</si>
  <si>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</si>
  <si>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</si>
  <si>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</si>
  <si>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</si>
  <si>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</si>
  <si>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</si>
  <si>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</si>
  <si>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</si>
  <si>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</si>
  <si>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</si>
  <si>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</si>
  <si>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</si>
  <si>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</si>
  <si>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</si>
  <si>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</si>
  <si>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</si>
  <si>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</si>
  <si>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</si>
  <si>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</si>
  <si>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</si>
  <si>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</si>
  <si>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</si>
  <si>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</si>
  <si>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</si>
  <si>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</si>
  <si>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</si>
  <si>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</si>
  <si>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</si>
  <si>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</si>
  <si>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</si>
  <si>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</si>
  <si>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</si>
  <si>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</si>
  <si>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</si>
  <si>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</si>
  <si>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</si>
  <si>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</si>
  <si>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</si>
  <si>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</si>
  <si>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</si>
  <si>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</si>
  <si>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</si>
  <si>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</si>
  <si>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</si>
  <si>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</si>
  <si>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</si>
  <si>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</si>
  <si>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</si>
  <si>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</si>
  <si>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</si>
  <si>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</si>
  <si>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</si>
  <si>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</si>
  <si>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</si>
  <si>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</si>
  <si>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</si>
  <si>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</si>
  <si>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</si>
  <si>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</si>
  <si>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</si>
  <si>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</si>
  <si>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</si>
  <si>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</si>
  <si>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</si>
  <si>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</si>
  <si>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</si>
  <si>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</si>
  <si>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</si>
  <si>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</si>
  <si>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</si>
  <si>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</si>
  <si>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</si>
  <si>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</si>
  <si>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</si>
  <si>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</si>
  <si>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</si>
  <si>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</si>
  <si>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</si>
  <si>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</si>
  <si>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</si>
  <si>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</si>
  <si>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</si>
  <si>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</si>
  <si>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</si>
  <si>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</si>
  <si>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</si>
  <si>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</si>
  <si>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</si>
  <si>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</si>
  <si>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</si>
  <si>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</si>
  <si>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</si>
  <si>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</si>
  <si>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</si>
  <si>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</si>
  <si>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</si>
  <si>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</si>
  <si>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</si>
  <si>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</si>
  <si>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</si>
  <si>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</si>
  <si>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</si>
  <si>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</si>
  <si>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</si>
  <si>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</si>
  <si>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</si>
  <si>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</si>
  <si>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</si>
  <si>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</si>
  <si>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</si>
  <si>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</si>
  <si>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</si>
  <si>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</si>
  <si>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</si>
  <si>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</si>
  <si>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</si>
  <si>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</si>
  <si>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</si>
  <si>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</si>
  <si>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</si>
  <si>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</si>
  <si>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</si>
  <si>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</si>
  <si>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</si>
  <si>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</si>
  <si>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</si>
  <si>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</si>
  <si>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</si>
  <si>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</si>
  <si>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</si>
  <si>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</si>
  <si>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</si>
  <si>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</si>
  <si>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</si>
  <si>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</si>
  <si>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</si>
  <si>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</si>
  <si>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</si>
  <si>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</si>
  <si>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</si>
  <si>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</si>
  <si>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</si>
  <si>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</si>
  <si>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</si>
  <si>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</si>
  <si>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</si>
  <si>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</si>
  <si>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</si>
  <si>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</si>
  <si>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</si>
  <si>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</si>
  <si>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</si>
  <si>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</si>
  <si>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</si>
  <si>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</si>
  <si>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</si>
  <si>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</si>
  <si>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</si>
  <si>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</si>
  <si>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</si>
  <si>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</si>
  <si>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</si>
  <si>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</si>
  <si>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</si>
  <si>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</si>
  <si>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</si>
  <si>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</si>
  <si>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</si>
  <si>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</si>
  <si>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</si>
  <si>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</si>
  <si>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</si>
  <si>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</si>
  <si>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</si>
  <si>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</si>
  <si>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</si>
  <si>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</si>
  <si>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</si>
  <si>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</si>
  <si>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</si>
  <si>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</si>
  <si>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</si>
  <si>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</si>
  <si>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</si>
  <si>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</si>
  <si>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</si>
  <si>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</si>
  <si>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</si>
  <si>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</si>
  <si>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</si>
  <si>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</si>
  <si>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</si>
  <si>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</si>
  <si>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</si>
  <si>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</si>
  <si>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</si>
  <si>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</si>
  <si>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</si>
  <si>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</si>
  <si>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</si>
  <si>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</si>
  <si>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</si>
  <si>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</si>
  <si>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</si>
  <si>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</si>
  <si>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</si>
  <si>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</si>
  <si>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</si>
  <si>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</si>
  <si>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</si>
  <si>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</si>
  <si>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</si>
  <si>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</si>
  <si>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</si>
  <si>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</si>
  <si>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</si>
  <si>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</si>
  <si>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</si>
  <si>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</si>
  <si>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</si>
  <si>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</si>
  <si>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</si>
  <si>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</si>
  <si>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</si>
  <si>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</si>
  <si>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</si>
  <si>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</si>
  <si>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</si>
  <si>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</si>
  <si>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</si>
  <si>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</si>
  <si>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</si>
  <si>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</si>
  <si>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</si>
  <si>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</si>
  <si>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</si>
  <si>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</si>
  <si>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</si>
  <si>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</si>
  <si>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</si>
  <si>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</si>
  <si>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</si>
  <si>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</si>
  <si>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</si>
  <si>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</si>
  <si>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</si>
  <si>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</si>
  <si>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</si>
  <si>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</si>
  <si>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</si>
  <si>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</si>
  <si>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</si>
  <si>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</si>
  <si>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</si>
  <si>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</si>
  <si>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</si>
  <si>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</si>
  <si>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</si>
  <si>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</si>
  <si>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</si>
  <si>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</si>
  <si>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</si>
  <si>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</si>
  <si>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</si>
  <si>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</si>
  <si>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</si>
  <si>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</si>
  <si>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</si>
  <si>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</si>
  <si>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</si>
  <si>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</si>
  <si>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</si>
  <si>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</si>
  <si>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</si>
  <si>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</si>
  <si>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</si>
  <si>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</si>
  <si>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</si>
  <si>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</si>
  <si>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</si>
  <si>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</si>
  <si>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</si>
  <si>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</si>
  <si>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</si>
  <si>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</si>
  <si>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</si>
  <si>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</si>
  <si>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</si>
  <si>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</si>
  <si>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</si>
  <si>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</si>
  <si>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</si>
  <si>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</si>
  <si>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</si>
  <si>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</si>
  <si>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</si>
  <si>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</si>
  <si>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</si>
  <si>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</si>
  <si>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</si>
  <si>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</si>
  <si>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</si>
  <si>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</si>
  <si>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</si>
  <si>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</si>
  <si>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</si>
  <si>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</si>
  <si>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</si>
  <si>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</si>
  <si>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</si>
  <si>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</si>
  <si>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</si>
  <si>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</si>
  <si>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</si>
  <si>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</si>
  <si>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</si>
  <si>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</si>
  <si>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</si>
  <si>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</si>
  <si>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</si>
  <si>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</si>
  <si>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</si>
  <si>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</si>
  <si>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</si>
  <si>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</si>
  <si>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</si>
  <si>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</si>
  <si>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</si>
  <si>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</si>
  <si>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</si>
  <si>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</si>
  <si>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</si>
  <si>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</si>
  <si>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</si>
  <si>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</si>
  <si>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</si>
  <si>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</si>
  <si>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</si>
  <si>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</si>
  <si>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</si>
  <si>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</si>
  <si>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</si>
  <si>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</si>
  <si>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</si>
  <si>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</si>
  <si>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</si>
  <si>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</si>
  <si>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</si>
  <si>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</si>
  <si>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</si>
  <si>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</si>
  <si>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</si>
  <si>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</si>
  <si>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</si>
  <si>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</si>
  <si>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</si>
  <si>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</si>
  <si>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</si>
  <si>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</si>
  <si>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</si>
  <si>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</si>
  <si>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</si>
  <si>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</si>
  <si>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</si>
  <si>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</si>
  <si>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</si>
  <si>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</si>
  <si>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</si>
  <si>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</si>
  <si>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</si>
  <si>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</si>
  <si>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</si>
  <si>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</si>
  <si>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</si>
  <si>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</si>
  <si>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</si>
  <si>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</si>
  <si>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</si>
  <si>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</si>
  <si>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</si>
  <si>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</si>
  <si>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</si>
  <si>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</si>
  <si>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</si>
  <si>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</si>
  <si>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</si>
  <si>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</si>
  <si>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</si>
  <si>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</si>
  <si>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</si>
  <si>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</si>
  <si>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</si>
  <si>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</si>
  <si>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</si>
  <si>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</si>
  <si>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</si>
  <si>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</si>
  <si>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</si>
  <si>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</si>
  <si>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</si>
  <si>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</si>
  <si>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</si>
  <si>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</si>
  <si>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</si>
  <si>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</si>
  <si>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</si>
  <si>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</si>
  <si>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</si>
  <si>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</si>
  <si>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</si>
  <si>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</si>
  <si>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</si>
  <si>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</si>
  <si>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</si>
  <si>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</si>
  <si>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</si>
  <si>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</si>
  <si>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</si>
  <si>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</si>
  <si>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</si>
  <si>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</si>
  <si>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</si>
  <si>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</si>
  <si>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</si>
  <si>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</si>
  <si>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</si>
  <si>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</si>
  <si>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</si>
  <si>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</si>
  <si>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</si>
  <si>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</si>
  <si>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</si>
  <si>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</si>
  <si>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</si>
  <si>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</si>
  <si>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</si>
  <si>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</si>
  <si>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</si>
  <si>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</si>
  <si>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</si>
  <si>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</si>
  <si>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</si>
  <si>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</si>
  <si>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</si>
  <si>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</si>
  <si>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</si>
  <si>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</si>
  <si>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</si>
  <si>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</si>
  <si>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</si>
  <si>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</si>
  <si>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</si>
  <si>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</si>
  <si>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</si>
  <si>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</si>
  <si>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</si>
  <si>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</si>
  <si>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</si>
  <si>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</si>
  <si>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</si>
  <si>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</si>
  <si>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</si>
  <si>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</si>
  <si>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</si>
  <si>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</si>
  <si>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</si>
  <si>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</si>
  <si>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</si>
  <si>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</si>
  <si>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</si>
  <si>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</si>
  <si>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</si>
  <si>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</si>
  <si>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</si>
  <si>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</si>
  <si>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</si>
  <si>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</si>
  <si>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</si>
  <si>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</si>
  <si>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</si>
  <si>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</si>
  <si>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</si>
  <si>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</si>
  <si>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</si>
  <si>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</si>
  <si>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</si>
  <si>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</si>
  <si>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</si>
  <si>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</si>
  <si>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</si>
  <si>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</si>
  <si>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</si>
  <si>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</si>
  <si>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</si>
  <si>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</si>
  <si>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</si>
  <si>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</si>
  <si>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</si>
  <si>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</si>
  <si>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</si>
  <si>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</si>
  <si>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</si>
  <si>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</si>
  <si>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</si>
  <si>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</si>
  <si>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</si>
  <si>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</si>
  <si>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</si>
  <si>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</si>
  <si>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</si>
  <si>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</si>
  <si>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</si>
  <si>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</si>
  <si>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</si>
  <si>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</si>
  <si>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</si>
  <si>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</si>
  <si>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</si>
  <si>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</si>
  <si>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</si>
  <si>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</si>
  <si>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</si>
  <si>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</si>
  <si>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</si>
  <si>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</si>
  <si>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</si>
  <si>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</si>
  <si>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</si>
  <si>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</si>
  <si>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</si>
  <si>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</si>
  <si>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</si>
  <si>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</si>
  <si>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</si>
  <si>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</si>
  <si>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</si>
  <si>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</si>
  <si>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</si>
  <si>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</si>
  <si>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</si>
  <si>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</si>
  <si>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</si>
  <si>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</si>
  <si>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</si>
  <si>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</si>
  <si>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</si>
  <si>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</si>
  <si>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</si>
  <si>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</si>
  <si>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</si>
  <si>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</si>
  <si>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</si>
  <si>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</si>
  <si>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</si>
  <si>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</si>
  <si>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</si>
  <si>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</si>
  <si>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</si>
  <si>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</si>
  <si>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</si>
  <si>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</si>
  <si>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</si>
  <si>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</si>
  <si>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</si>
  <si>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</si>
  <si>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</si>
  <si>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</si>
  <si>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</si>
  <si>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</si>
  <si>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</si>
  <si>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</si>
  <si>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</si>
  <si>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</si>
  <si>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</si>
  <si>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</si>
  <si>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</si>
  <si>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</si>
  <si>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</si>
  <si>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</si>
  <si>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</si>
  <si>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</si>
  <si>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</si>
  <si>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</si>
  <si>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</si>
  <si>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</si>
  <si>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</si>
  <si>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</si>
  <si>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</si>
  <si>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</si>
  <si>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</si>
  <si>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</si>
  <si>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</si>
  <si>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</si>
  <si>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</si>
  <si>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</si>
  <si>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</si>
  <si>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</si>
  <si>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</si>
  <si>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</si>
  <si>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</si>
  <si>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</si>
  <si>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</si>
  <si>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</si>
  <si>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</si>
  <si>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</si>
  <si>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</si>
  <si>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</si>
  <si>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</si>
  <si>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</si>
  <si>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</si>
  <si>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</si>
  <si>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</si>
  <si>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</si>
  <si>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</si>
  <si>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</si>
  <si>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</si>
  <si>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</si>
  <si>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</si>
  <si>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</si>
  <si>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</si>
  <si>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</si>
  <si>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</si>
  <si>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</si>
  <si>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</si>
  <si>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</si>
  <si>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</si>
  <si>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</si>
  <si>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</si>
  <si>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</si>
  <si>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</si>
  <si>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</si>
  <si>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</si>
  <si>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</si>
  <si>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</si>
  <si>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</si>
  <si>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</si>
  <si>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</si>
  <si>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</si>
  <si>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</si>
  <si>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</si>
  <si>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</si>
  <si>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</si>
  <si>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</si>
  <si>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</si>
  <si>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</si>
  <si>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</si>
  <si>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</si>
  <si>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</si>
  <si>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</si>
  <si>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</si>
  <si>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</si>
  <si>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</si>
  <si>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</si>
  <si>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</si>
  <si>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</si>
  <si>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</si>
  <si>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</si>
  <si>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</si>
  <si>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</si>
  <si>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</si>
  <si>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</si>
  <si>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</si>
  <si>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</si>
  <si>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</si>
  <si>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</si>
  <si>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</si>
  <si>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</si>
  <si>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</si>
  <si>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</si>
  <si>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</si>
  <si>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</si>
  <si>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</si>
  <si>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</si>
  <si>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</si>
  <si>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</si>
  <si>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</si>
  <si>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</si>
  <si>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</si>
  <si>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</si>
  <si>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</si>
  <si>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</si>
  <si>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</si>
  <si>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</si>
  <si>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</si>
  <si>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</si>
  <si>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</si>
  <si>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</si>
  <si>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</si>
  <si>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</si>
  <si>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</si>
  <si>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</si>
  <si>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</si>
  <si>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</si>
  <si>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</si>
  <si>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</si>
  <si>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</si>
  <si>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</si>
  <si>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</si>
  <si>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</si>
  <si>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</si>
  <si>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</si>
  <si>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</si>
  <si>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</si>
  <si>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</si>
  <si>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</si>
  <si>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</si>
  <si>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</si>
  <si>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</si>
  <si>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</si>
  <si>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</si>
  <si>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</si>
  <si>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</si>
  <si>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</si>
  <si>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</si>
  <si>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</si>
  <si>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</si>
  <si>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</si>
  <si>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</si>
  <si>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</si>
  <si>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</si>
  <si>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</si>
  <si>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</si>
  <si>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</si>
  <si>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</si>
  <si>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</si>
  <si>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</si>
  <si>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</si>
  <si>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</si>
  <si>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</si>
  <si>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</si>
  <si>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</si>
  <si>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</si>
  <si>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</si>
  <si>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</si>
  <si>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</si>
  <si>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</si>
  <si>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</si>
  <si>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</si>
  <si>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</si>
  <si>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</si>
  <si>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</si>
  <si>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</si>
  <si>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</si>
  <si>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</si>
  <si>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</si>
  <si>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</si>
  <si>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</si>
  <si>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</si>
  <si>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</si>
  <si>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</si>
  <si>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</si>
  <si>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</si>
  <si>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</si>
  <si>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</si>
  <si>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</si>
  <si>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</si>
  <si>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</si>
  <si>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</si>
  <si>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</si>
  <si>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</si>
  <si>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</si>
  <si>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</si>
  <si>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</si>
  <si>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</si>
  <si>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</si>
  <si>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</si>
  <si>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</si>
  <si>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</si>
  <si>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</si>
  <si>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</si>
  <si>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</si>
  <si>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</si>
  <si>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</si>
  <si>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</si>
  <si>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</si>
  <si>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</si>
  <si>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</si>
  <si>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</si>
  <si>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</si>
  <si>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</si>
  <si>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</si>
  <si>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</si>
  <si>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</si>
  <si>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</si>
  <si>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</si>
  <si>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</si>
  <si>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</si>
  <si>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</si>
  <si>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</si>
  <si>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</si>
  <si>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</si>
  <si>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</si>
  <si>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</si>
  <si>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</si>
  <si>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</si>
  <si>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</si>
  <si>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</si>
  <si>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</si>
  <si>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</si>
  <si>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</si>
  <si>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</si>
  <si>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</si>
  <si>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</si>
  <si>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</si>
  <si>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</si>
  <si>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</si>
  <si>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</si>
  <si>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</si>
  <si>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</si>
  <si>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</si>
  <si>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</si>
  <si>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</si>
  <si>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</si>
  <si>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</si>
  <si>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</si>
  <si>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</si>
  <si>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</si>
  <si>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</si>
  <si>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</si>
  <si>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</si>
  <si>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</si>
  <si>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</si>
  <si>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</si>
  <si>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</si>
  <si>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</si>
  <si>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</si>
  <si>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</si>
  <si>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</si>
  <si>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</si>
  <si>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</si>
  <si>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</si>
  <si>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</si>
  <si>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</si>
  <si>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</si>
  <si>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</si>
  <si>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</si>
  <si>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</si>
  <si>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</si>
  <si>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</si>
  <si>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</si>
  <si>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</si>
  <si>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</si>
  <si>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</si>
  <si>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</si>
  <si>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</si>
  <si>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</si>
  <si>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</si>
  <si>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</si>
  <si>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</si>
  <si>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</si>
  <si>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</si>
  <si>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</si>
  <si>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</si>
  <si>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</si>
  <si>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</si>
  <si>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</si>
  <si>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</si>
  <si>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</si>
  <si>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</si>
  <si>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</si>
  <si>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</si>
  <si>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</si>
  <si>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</si>
  <si>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</si>
  <si>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</si>
  <si>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</si>
  <si>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</si>
  <si>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</si>
  <si>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</si>
  <si>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</si>
  <si>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</si>
  <si>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</si>
  <si>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</si>
  <si>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</si>
  <si>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</si>
  <si>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</si>
  <si>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</si>
  <si>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</si>
  <si>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</si>
  <si>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</si>
  <si>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</si>
  <si>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</si>
  <si>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</si>
  <si>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</si>
  <si>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</si>
  <si>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</si>
  <si>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</si>
  <si>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</si>
  <si>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</si>
  <si>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</si>
  <si>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</si>
  <si>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</si>
  <si>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</si>
  <si>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</si>
  <si>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</si>
  <si>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</si>
  <si>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</si>
  <si>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</si>
  <si>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</si>
  <si>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</si>
  <si>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</si>
  <si>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</si>
  <si>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</si>
  <si>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</si>
  <si>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</si>
  <si>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</si>
  <si>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</si>
  <si>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</si>
  <si>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</si>
  <si>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</si>
  <si>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</si>
  <si>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</si>
  <si>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</si>
  <si>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</si>
  <si>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</si>
  <si>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</si>
  <si>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</si>
  <si>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</si>
  <si>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</si>
  <si>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</si>
  <si>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</si>
  <si>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</si>
  <si>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</si>
  <si>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</si>
  <si>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</si>
  <si>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</si>
  <si>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</si>
  <si>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</si>
  <si>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</si>
  <si>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</si>
  <si>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</si>
  <si>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</si>
  <si>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</si>
  <si>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</si>
  <si>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</si>
  <si>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</si>
  <si>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</si>
  <si>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</si>
  <si>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</si>
  <si>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</si>
  <si>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</si>
  <si>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</si>
  <si>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</si>
  <si>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</si>
  <si>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</si>
  <si>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</si>
  <si>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</si>
  <si>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</si>
  <si>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</si>
  <si>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</si>
  <si>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</si>
  <si>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</si>
  <si>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</si>
  <si>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</si>
  <si>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</si>
  <si>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</si>
  <si>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</si>
  <si>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</si>
  <si>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</si>
  <si>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</si>
  <si>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</si>
  <si>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</si>
  <si>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</si>
  <si>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</si>
  <si>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</si>
  <si>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</si>
  <si>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</si>
  <si>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</si>
  <si>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</si>
  <si>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</si>
  <si>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</si>
  <si>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</si>
  <si>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</si>
  <si>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</si>
  <si>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</si>
  <si>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</si>
  <si>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</si>
  <si>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</si>
  <si>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</si>
  <si>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</si>
  <si>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</si>
  <si>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</si>
  <si>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</si>
  <si>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</si>
  <si>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</si>
  <si>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</si>
  <si>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</si>
  <si>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</si>
  <si>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</si>
  <si>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</si>
  <si>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</si>
  <si>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</si>
  <si>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</si>
  <si>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</si>
  <si>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</si>
  <si>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</si>
  <si>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</si>
  <si>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</si>
  <si>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</si>
  <si>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</si>
  <si>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</si>
  <si>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</si>
  <si>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</si>
  <si>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</si>
  <si>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</si>
  <si>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</si>
  <si>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</si>
  <si>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</si>
  <si>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</si>
  <si>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</si>
  <si>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</si>
  <si>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</si>
  <si>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</si>
  <si>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</si>
  <si>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</si>
  <si>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</si>
  <si>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</si>
  <si>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</si>
  <si>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</si>
  <si>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</si>
  <si>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</si>
  <si>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</si>
  <si>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</si>
  <si>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</si>
  <si>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</si>
  <si>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</si>
  <si>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</si>
  <si>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</si>
  <si>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</si>
  <si>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</si>
  <si>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</si>
  <si>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</si>
  <si>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</si>
  <si>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</si>
  <si>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</si>
  <si>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</si>
  <si>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</si>
  <si>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</si>
  <si>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</si>
  <si>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</si>
  <si>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</si>
  <si>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</si>
  <si>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</si>
  <si>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</si>
  <si>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</si>
  <si>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</si>
  <si>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</si>
  <si>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</si>
  <si>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</si>
  <si>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</si>
  <si>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</si>
  <si>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</si>
  <si>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</si>
  <si>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</si>
  <si>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</si>
  <si>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</si>
  <si>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</si>
  <si>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</si>
  <si>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</si>
  <si>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</si>
  <si>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</si>
  <si>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</si>
  <si>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</si>
  <si>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</si>
  <si>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</si>
  <si>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</si>
  <si>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</si>
  <si>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</si>
  <si>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</si>
  <si>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</si>
  <si>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</si>
  <si>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</si>
  <si>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</si>
  <si>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</si>
  <si>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</si>
  <si>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</si>
  <si>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</si>
  <si>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</si>
  <si>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</si>
  <si>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</si>
  <si>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</si>
  <si>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</si>
  <si>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</si>
  <si>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</si>
  <si>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</si>
  <si>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</si>
  <si>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</si>
  <si>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</si>
  <si>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</si>
  <si>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</si>
  <si>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</si>
  <si>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</si>
  <si>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</si>
  <si>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</si>
  <si>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</si>
  <si>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</si>
  <si>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</si>
  <si>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</si>
  <si>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</si>
  <si>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</si>
  <si>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</si>
  <si>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</si>
  <si>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</si>
  <si>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</si>
  <si>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</si>
  <si>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</si>
  <si>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</si>
  <si>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</si>
  <si>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</si>
  <si>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</si>
  <si>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</si>
  <si>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</si>
  <si>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</si>
  <si>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</si>
  <si>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</si>
  <si>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</si>
  <si>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</si>
  <si>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</si>
  <si>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</si>
  <si>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</si>
  <si>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</si>
  <si>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</si>
  <si>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</si>
  <si>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</si>
  <si>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</si>
  <si>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</si>
  <si>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</si>
  <si>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</si>
  <si>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</si>
  <si>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</si>
  <si>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</si>
  <si>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</si>
  <si>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</si>
  <si>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</si>
  <si>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</si>
  <si>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</si>
  <si>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</si>
  <si>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</si>
  <si>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</si>
  <si>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</si>
  <si>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</si>
  <si>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</si>
  <si>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</si>
  <si>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</si>
  <si>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</si>
  <si>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</si>
  <si>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</si>
  <si>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</si>
  <si>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</si>
  <si>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</si>
  <si>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</si>
  <si>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</si>
  <si>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</si>
  <si>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</si>
  <si>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</si>
  <si>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</si>
  <si>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</si>
  <si>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</si>
  <si>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</si>
  <si>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</si>
  <si>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</si>
  <si>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</si>
  <si>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</si>
  <si>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</si>
  <si>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</si>
  <si>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</si>
  <si>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</si>
  <si>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</si>
  <si>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</si>
  <si>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</si>
  <si>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</si>
  <si>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</si>
  <si>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</si>
  <si>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</si>
  <si>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</si>
  <si>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</si>
  <si>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</si>
  <si>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</si>
  <si>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</si>
  <si>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</si>
  <si>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</si>
  <si>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</si>
  <si>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</si>
  <si>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</si>
  <si>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</si>
  <si>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</si>
  <si>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</si>
  <si>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</si>
  <si>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</si>
  <si>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</si>
  <si>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</si>
  <si>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</si>
  <si>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</si>
  <si>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</si>
  <si>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</si>
  <si>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</si>
  <si>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</si>
  <si>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</si>
  <si>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</si>
  <si>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</si>
  <si>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</si>
  <si>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</si>
  <si>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</si>
  <si>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</si>
  <si>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</si>
  <si>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</si>
  <si>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</si>
  <si>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</si>
  <si>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</si>
  <si>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</si>
  <si>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</si>
  <si>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</si>
  <si>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</si>
  <si>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</si>
  <si>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</si>
  <si>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</si>
  <si>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</si>
  <si>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</si>
  <si>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</si>
  <si>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</si>
  <si>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</si>
  <si>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</si>
  <si>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</si>
  <si>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</si>
  <si>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</si>
  <si>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</si>
  <si>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</si>
  <si>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</si>
  <si>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</si>
  <si>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</si>
  <si>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</si>
  <si>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</si>
  <si>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</si>
  <si>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</si>
  <si>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</si>
  <si>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</si>
  <si>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</si>
  <si>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</si>
  <si>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</si>
  <si>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</si>
  <si>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</si>
  <si>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</si>
  <si>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</si>
  <si>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</si>
  <si>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</si>
  <si>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</si>
  <si>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</si>
  <si>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</si>
  <si>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</si>
  <si>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</si>
  <si>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</si>
  <si>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</si>
  <si>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</si>
  <si>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</si>
  <si>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</si>
  <si>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</si>
  <si>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</si>
  <si>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</si>
  <si>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</si>
  <si>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</si>
  <si>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</si>
  <si>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</si>
  <si>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</si>
  <si>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</si>
  <si>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</si>
  <si>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</si>
  <si>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</si>
  <si>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</si>
  <si>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</si>
  <si>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</si>
  <si>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</si>
  <si>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</si>
  <si>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</si>
  <si>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</si>
  <si>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</si>
  <si>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</si>
  <si>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</si>
  <si>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</si>
  <si>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</si>
  <si>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</si>
  <si>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</si>
  <si>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</si>
  <si>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</si>
  <si>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</si>
  <si>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</si>
  <si>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</si>
  <si>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</si>
  <si>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</si>
  <si>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</si>
  <si>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</si>
  <si>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</si>
  <si>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</si>
  <si>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</si>
  <si>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</si>
  <si>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</si>
  <si>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</si>
  <si>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</si>
  <si>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</si>
  <si>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</si>
  <si>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</si>
  <si>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</si>
  <si>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</si>
  <si>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</si>
  <si>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</si>
  <si>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</si>
  <si>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</si>
  <si>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</si>
  <si>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</si>
  <si>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</si>
  <si>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</si>
  <si>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</si>
  <si>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</si>
  <si>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</si>
  <si>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</si>
  <si>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</si>
  <si>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</si>
  <si>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</si>
  <si>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</si>
  <si>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</si>
  <si>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</si>
  <si>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</si>
  <si>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</si>
  <si>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</si>
  <si>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</si>
  <si>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</si>
  <si>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</si>
  <si>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</si>
  <si>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</si>
  <si>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</si>
  <si>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</si>
  <si>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</si>
  <si>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</si>
  <si>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</si>
  <si>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</si>
  <si>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</si>
  <si>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</si>
  <si>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</si>
  <si>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</si>
  <si>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</si>
  <si>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</si>
  <si>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</si>
  <si>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</si>
  <si>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</si>
  <si>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</si>
  <si>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</si>
  <si>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</si>
  <si>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</si>
  <si>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</si>
  <si>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</si>
  <si>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</si>
  <si>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</si>
  <si>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</si>
  <si>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</si>
  <si>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</si>
  <si>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</si>
  <si>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</si>
  <si>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</si>
  <si>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</si>
  <si>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</si>
  <si>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</si>
  <si>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</si>
  <si>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</si>
  <si>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</si>
  <si>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</si>
  <si>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</si>
  <si>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</si>
  <si>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</si>
  <si>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</si>
  <si>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</si>
  <si>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</si>
  <si>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</si>
  <si>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</si>
  <si>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</si>
  <si>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</si>
  <si>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</si>
  <si>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</si>
  <si>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</si>
  <si>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</si>
  <si>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</si>
  <si>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</si>
  <si>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</si>
  <si>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</si>
  <si>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</si>
  <si>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</si>
  <si>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</si>
  <si>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</si>
  <si>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</si>
  <si>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</si>
  <si>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</si>
  <si>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</si>
  <si>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</si>
  <si>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</si>
  <si>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</si>
  <si>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</si>
  <si>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</si>
  <si>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</si>
  <si>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</si>
  <si>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</si>
  <si>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</si>
  <si>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</si>
  <si>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</si>
  <si>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</si>
  <si>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</si>
  <si>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</si>
  <si>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</si>
  <si>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</si>
  <si>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</si>
  <si>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</si>
  <si>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</si>
  <si>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</si>
  <si>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</si>
  <si>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</si>
  <si>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</si>
  <si>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</si>
  <si>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</si>
  <si>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</si>
  <si>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</si>
  <si>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</si>
  <si>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</si>
  <si>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</si>
  <si>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</si>
  <si>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</si>
  <si>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</si>
  <si>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</si>
  <si>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</si>
  <si>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</si>
  <si>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</si>
  <si>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</si>
  <si>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</si>
  <si>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</si>
  <si>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</si>
  <si>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</si>
  <si>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</si>
  <si>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</si>
  <si>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</si>
  <si>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</si>
  <si>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</si>
  <si>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</si>
  <si>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</si>
  <si>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</si>
  <si>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</si>
  <si>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</si>
  <si>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</si>
  <si>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</si>
  <si>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</si>
  <si>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</si>
  <si>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</si>
  <si>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</si>
  <si>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</si>
  <si>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</si>
  <si>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</si>
  <si>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</si>
  <si>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</si>
  <si>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</si>
  <si>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</si>
  <si>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</si>
  <si>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</si>
  <si>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</si>
  <si>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</si>
  <si>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</si>
  <si>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</si>
  <si>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</si>
  <si>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</si>
  <si>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</si>
  <si>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</si>
  <si>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</si>
  <si>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</si>
  <si>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</si>
  <si>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</si>
  <si>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</si>
  <si>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</si>
  <si>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</si>
  <si>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</si>
  <si>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</si>
  <si>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</si>
  <si>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</si>
  <si>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</si>
  <si>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</si>
  <si>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</si>
  <si>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</si>
  <si>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</si>
  <si>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</si>
  <si>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</si>
  <si>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</si>
  <si>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</si>
  <si>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</si>
  <si>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</si>
  <si>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</si>
  <si>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</si>
  <si>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</si>
  <si>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</si>
  <si>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</si>
  <si>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</si>
  <si>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</si>
  <si>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</si>
  <si>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</si>
  <si>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</si>
  <si>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</si>
  <si>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</si>
  <si>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</si>
  <si>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</si>
  <si>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</si>
  <si>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</si>
  <si>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</si>
  <si>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</si>
  <si>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</si>
  <si>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</si>
  <si>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</si>
  <si>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</si>
  <si>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</si>
  <si>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</si>
  <si>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</si>
  <si>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</si>
  <si>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</si>
  <si>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</si>
  <si>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</si>
  <si>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</si>
  <si>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</si>
  <si>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</si>
  <si>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</si>
  <si>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</si>
  <si>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</si>
  <si>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</si>
  <si>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</si>
  <si>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</si>
  <si>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</si>
  <si>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</si>
  <si>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</si>
  <si>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</si>
  <si>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</si>
  <si>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</si>
  <si>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</si>
  <si>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</si>
  <si>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</si>
  <si>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</si>
  <si>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</si>
  <si>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</si>
  <si>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</si>
  <si>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</si>
  <si>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</si>
  <si>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</si>
  <si>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</si>
  <si>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</si>
  <si>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</si>
  <si>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</si>
  <si>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</si>
  <si>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</si>
  <si>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</si>
  <si>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</si>
  <si>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</si>
  <si>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</si>
  <si>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</si>
  <si>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</si>
  <si>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</si>
  <si>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</si>
  <si>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</si>
  <si>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</si>
  <si>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</si>
  <si>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</si>
  <si>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</si>
  <si>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</si>
  <si>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</si>
  <si>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</si>
  <si>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</si>
  <si>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</si>
  <si>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</si>
  <si>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</si>
  <si>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</si>
  <si>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</si>
  <si>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</si>
  <si>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</si>
  <si>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</si>
  <si>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</si>
  <si>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</si>
  <si>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</si>
  <si>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</si>
  <si>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</si>
  <si>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</si>
  <si>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</si>
  <si>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</si>
  <si>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</si>
  <si>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</si>
  <si>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</si>
  <si>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</si>
  <si>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</si>
  <si>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</si>
  <si>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</si>
  <si>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</si>
  <si>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</si>
  <si>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</si>
  <si>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</si>
  <si>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</si>
  <si>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</si>
  <si>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</si>
  <si>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</si>
  <si>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</si>
  <si>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</si>
  <si>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</si>
  <si>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</si>
  <si>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</si>
  <si>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</si>
  <si>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</si>
  <si>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</si>
  <si>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</si>
  <si>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</si>
  <si>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</si>
  <si>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</si>
  <si>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</si>
  <si>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</si>
  <si>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</si>
  <si>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</si>
  <si>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</si>
  <si>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</si>
  <si>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</si>
  <si>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</si>
  <si>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</si>
  <si>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</si>
  <si>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</si>
  <si>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</si>
  <si>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</si>
  <si>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</si>
  <si>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</si>
  <si>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</si>
  <si>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</si>
  <si>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</si>
  <si>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</si>
  <si>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</si>
  <si>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</si>
  <si>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</si>
  <si>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</si>
  <si>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</si>
  <si>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</si>
  <si>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</si>
  <si>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</si>
  <si>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</si>
  <si>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</si>
  <si>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</si>
  <si>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</si>
  <si>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</si>
  <si>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</si>
  <si>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</si>
  <si>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</si>
  <si>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</si>
  <si>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</si>
  <si>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</si>
  <si>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</si>
  <si>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</si>
  <si>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</si>
  <si>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</si>
  <si>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</si>
  <si>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</si>
  <si>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</si>
  <si>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</si>
  <si>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</si>
  <si>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</si>
  <si>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</si>
  <si>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</si>
  <si>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</si>
  <si>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</si>
  <si>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</si>
  <si>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</si>
  <si>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</si>
  <si>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</si>
  <si>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</si>
  <si>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</si>
  <si>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</si>
  <si>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</si>
  <si>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</si>
  <si>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</si>
  <si>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</si>
  <si>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</si>
  <si>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</si>
  <si>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</si>
  <si>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</si>
  <si>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</si>
  <si>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</si>
  <si>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</si>
  <si>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</si>
  <si>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</si>
  <si>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</si>
  <si>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</si>
  <si>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</si>
  <si>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</si>
  <si>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</si>
  <si>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</si>
  <si>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</si>
  <si>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</si>
  <si>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</si>
  <si>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</si>
  <si>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</si>
  <si>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</si>
  <si>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</si>
  <si>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</si>
  <si>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</si>
  <si>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</si>
  <si>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</si>
  <si>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</si>
  <si>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</si>
  <si>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</si>
  <si>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</si>
  <si>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</si>
  <si>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</si>
  <si>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</si>
  <si>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</si>
  <si>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</si>
  <si>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</si>
  <si>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</si>
  <si>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</si>
  <si>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</si>
  <si>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</si>
  <si>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</si>
  <si>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</si>
  <si>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</si>
  <si>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</si>
  <si>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</si>
  <si>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</si>
  <si>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</si>
  <si>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</si>
  <si>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</si>
  <si>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</si>
  <si>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</si>
  <si>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</si>
  <si>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</si>
  <si>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</si>
  <si>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</si>
  <si>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</si>
  <si>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</si>
  <si>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</si>
  <si>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</si>
  <si>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</si>
  <si>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</si>
  <si>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</si>
  <si>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</si>
  <si>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</si>
  <si>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</si>
  <si>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</si>
  <si>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</si>
  <si>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</si>
  <si>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</si>
  <si>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</si>
  <si>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</si>
  <si>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</si>
  <si>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</si>
  <si>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</si>
  <si>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</si>
  <si>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</si>
  <si>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</si>
  <si>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</si>
  <si>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</si>
  <si>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</si>
  <si>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</si>
  <si>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</si>
  <si>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</si>
  <si>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</si>
  <si>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</si>
  <si>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</si>
  <si>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</si>
  <si>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</si>
  <si>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</si>
  <si>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</si>
  <si>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</si>
  <si>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</si>
  <si>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</si>
  <si>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</si>
  <si>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</si>
  <si>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</si>
  <si>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</si>
  <si>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</si>
  <si>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</si>
  <si>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</si>
  <si>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</si>
  <si>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</si>
  <si>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</si>
  <si>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</si>
  <si>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</si>
  <si>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</si>
  <si>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</si>
  <si>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</si>
  <si>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</si>
  <si>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</si>
  <si>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</si>
  <si>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</si>
  <si>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</si>
  <si>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</si>
  <si>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</si>
  <si>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</si>
  <si>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</si>
  <si>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</si>
  <si>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</si>
  <si>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</si>
  <si>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</si>
  <si>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</si>
  <si>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</si>
  <si>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</si>
  <si>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</si>
  <si>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</si>
  <si>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</si>
  <si>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</si>
  <si>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</si>
  <si>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</si>
  <si>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</si>
  <si>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</si>
  <si>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</si>
  <si>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</si>
  <si>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</si>
  <si>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</si>
  <si>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</si>
  <si>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</si>
  <si>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</si>
  <si>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</si>
  <si>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</si>
  <si>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</si>
  <si>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</si>
  <si>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</si>
  <si>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</si>
  <si>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</si>
  <si>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</si>
  <si>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</si>
  <si>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</si>
  <si>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</si>
  <si>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</si>
  <si>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</si>
  <si>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</si>
  <si>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</si>
  <si>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</si>
  <si>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</si>
  <si>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</si>
  <si>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</si>
  <si>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</si>
  <si>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</si>
  <si>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</si>
  <si>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</si>
  <si>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</si>
  <si>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</si>
  <si>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</si>
  <si>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</si>
  <si>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</si>
  <si>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</si>
  <si>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</si>
  <si>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</si>
  <si>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</si>
  <si>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</si>
  <si>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</si>
  <si>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</si>
  <si>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</si>
  <si>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</si>
  <si>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</si>
  <si>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</si>
  <si>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</si>
  <si>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</si>
  <si>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</si>
  <si>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</si>
  <si>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</si>
  <si>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</si>
  <si>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</si>
  <si>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</si>
  <si>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</si>
  <si>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</si>
  <si>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</si>
  <si>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</si>
  <si>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</si>
  <si>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</si>
  <si>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</si>
  <si>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</si>
  <si>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</si>
  <si>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</si>
  <si>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</si>
  <si>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</si>
  <si>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</si>
  <si>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</si>
  <si>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</si>
  <si>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</si>
  <si>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</si>
  <si>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</si>
  <si>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</si>
  <si>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</si>
  <si>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</si>
  <si>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</si>
  <si>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</si>
  <si>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</si>
  <si>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</si>
  <si>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</si>
  <si>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</si>
  <si>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</si>
  <si>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</si>
  <si>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</si>
  <si>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</si>
  <si>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</si>
  <si>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</si>
  <si>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</si>
  <si>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</si>
  <si>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</si>
  <si>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</si>
  <si>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</si>
  <si>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</si>
  <si>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</si>
  <si>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</si>
  <si>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</si>
  <si>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</si>
  <si>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</si>
  <si>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</si>
  <si>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</si>
  <si>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</si>
  <si>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</si>
  <si>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</si>
  <si>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</si>
  <si>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</si>
  <si>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</si>
  <si>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</si>
  <si>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</si>
  <si>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</si>
  <si>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</si>
  <si>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</si>
  <si>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</si>
  <si>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</si>
  <si>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</si>
  <si>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</si>
  <si>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</si>
  <si>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</si>
  <si>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</si>
  <si>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</si>
  <si>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</si>
  <si>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</si>
  <si>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</si>
  <si>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</si>
  <si>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</si>
  <si>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</si>
  <si>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</si>
  <si>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</si>
  <si>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</si>
  <si>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</si>
  <si>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</si>
  <si>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</si>
  <si>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</si>
  <si>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</si>
  <si>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</si>
  <si>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</si>
  <si>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</si>
  <si>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</si>
  <si>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</si>
  <si>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</si>
  <si>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</si>
  <si>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</si>
  <si>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</si>
  <si>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</si>
  <si>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</si>
  <si>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</si>
  <si>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</si>
  <si>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</si>
  <si>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</si>
  <si>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</si>
  <si>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</si>
  <si>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</si>
  <si>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</si>
  <si>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</si>
  <si>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</si>
  <si>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</si>
  <si>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</si>
  <si>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</si>
  <si>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</si>
  <si>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</si>
  <si>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</si>
  <si>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</si>
  <si>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</si>
  <si>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</si>
  <si>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</si>
  <si>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</si>
  <si>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</si>
  <si>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</si>
  <si>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</si>
  <si>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</si>
  <si>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</si>
  <si>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</si>
  <si>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</si>
  <si>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</si>
  <si>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</si>
  <si>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</si>
  <si>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</si>
  <si>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</si>
  <si>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</si>
  <si>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</si>
  <si>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</si>
  <si>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</si>
  <si>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</si>
  <si>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</si>
  <si>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</si>
  <si>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</si>
  <si>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</si>
  <si>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</si>
  <si>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</si>
  <si>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</si>
  <si>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</si>
  <si>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</si>
  <si>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</si>
  <si>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</si>
  <si>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</si>
  <si>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</si>
  <si>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</si>
  <si>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</si>
  <si>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</si>
  <si>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</si>
  <si>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</si>
  <si>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</si>
  <si>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</si>
  <si>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</si>
  <si>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</si>
  <si>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</si>
  <si>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</si>
  <si>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</si>
  <si>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</si>
  <si>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</si>
  <si>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</si>
  <si>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</si>
  <si>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</si>
  <si>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</si>
  <si>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</si>
  <si>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</si>
  <si>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</si>
  <si>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</si>
  <si>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</si>
  <si>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</si>
  <si>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</si>
  <si>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</si>
  <si>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</si>
  <si>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</si>
  <si>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</si>
  <si>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</si>
  <si>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</si>
  <si>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</si>
  <si>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</si>
  <si>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</si>
  <si>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</si>
  <si>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</si>
  <si>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</si>
  <si>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</si>
  <si>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</si>
  <si>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</si>
  <si>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</si>
  <si>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</si>
  <si>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</si>
  <si>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</si>
  <si>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</si>
  <si>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</si>
  <si>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</si>
  <si>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</si>
  <si>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</si>
  <si>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</si>
  <si>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</si>
  <si>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</si>
  <si>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</si>
  <si>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</si>
  <si>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</si>
  <si>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</si>
  <si>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</si>
  <si>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</si>
  <si>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</si>
  <si>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</si>
  <si>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</si>
  <si>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</si>
  <si>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</si>
  <si>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</si>
  <si>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</si>
  <si>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</si>
  <si>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</si>
  <si>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</si>
  <si>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</si>
  <si>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</si>
  <si>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</si>
  <si>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</si>
  <si>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</si>
  <si>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</si>
  <si>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</si>
  <si>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</si>
  <si>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</si>
  <si>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</si>
  <si>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</si>
  <si>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</si>
  <si>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</si>
  <si>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</si>
  <si>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</si>
  <si>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</si>
  <si>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</si>
  <si>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</si>
  <si>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</si>
  <si>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</si>
  <si>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</si>
  <si>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</si>
  <si>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</si>
  <si>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</si>
  <si>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</si>
  <si>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</si>
  <si>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</si>
  <si>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</si>
  <si>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</si>
  <si>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</si>
  <si>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</si>
  <si>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</si>
  <si>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</si>
  <si>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</si>
  <si>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</si>
  <si>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</si>
  <si>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</si>
  <si>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</si>
  <si>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</si>
  <si>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</si>
  <si>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</si>
  <si>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</si>
  <si>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</si>
  <si>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</si>
  <si>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</si>
  <si>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</si>
  <si>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</si>
  <si>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</si>
  <si>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</si>
  <si>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</si>
  <si>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</si>
  <si>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</si>
  <si>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</si>
  <si>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</si>
  <si>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</si>
  <si>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</si>
  <si>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</si>
  <si>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</si>
  <si>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</si>
  <si>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</si>
  <si>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</si>
  <si>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</si>
  <si>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</si>
  <si>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</si>
  <si>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</si>
  <si>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</si>
  <si>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</si>
  <si>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</si>
  <si>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</si>
  <si>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</si>
  <si>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</si>
  <si>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</si>
  <si>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</si>
  <si>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</si>
  <si>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</si>
  <si>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</si>
  <si>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</si>
  <si>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</si>
  <si>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</si>
  <si>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</si>
  <si>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</si>
  <si>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</si>
  <si>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</si>
  <si>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</si>
  <si>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</si>
  <si>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</si>
  <si>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</si>
  <si>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</si>
  <si>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</si>
  <si>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</si>
  <si>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</si>
  <si>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</si>
  <si>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</si>
  <si>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</si>
  <si>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</si>
  <si>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</si>
  <si>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</si>
  <si>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</si>
  <si>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</si>
  <si>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</si>
  <si>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</si>
  <si>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</si>
  <si>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</si>
  <si>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</si>
  <si>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</si>
  <si>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</si>
  <si>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</si>
  <si>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</si>
  <si>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</si>
  <si>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</si>
  <si>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</si>
  <si>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</si>
  <si>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</si>
  <si>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</si>
  <si>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</si>
  <si>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</si>
  <si>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</si>
  <si>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</si>
  <si>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</si>
  <si>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</si>
  <si>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</si>
  <si>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</si>
  <si>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</si>
  <si>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</si>
  <si>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</si>
  <si>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</si>
  <si>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</si>
  <si>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</si>
  <si>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</si>
  <si>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</si>
  <si>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</si>
  <si>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</si>
  <si>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</si>
  <si>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</si>
  <si>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</si>
  <si>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</si>
  <si>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</si>
  <si>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</si>
  <si>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</si>
  <si>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</si>
  <si>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</si>
  <si>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</si>
  <si>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</si>
  <si>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</si>
  <si>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</si>
  <si>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</si>
  <si>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</si>
  <si>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</si>
  <si>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</si>
  <si>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</si>
  <si>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</si>
  <si>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</si>
  <si>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</si>
  <si>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</si>
  <si>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</si>
  <si>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</si>
  <si>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</si>
  <si>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</si>
  <si>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</si>
  <si>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</si>
  <si>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</si>
  <si>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</si>
  <si>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</si>
  <si>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</si>
  <si>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</si>
  <si>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</si>
  <si>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</si>
  <si>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</si>
  <si>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</si>
  <si>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</si>
  <si>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</si>
  <si>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</si>
  <si>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</si>
  <si>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</si>
  <si>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</si>
  <si>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</si>
  <si>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</si>
  <si>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</si>
  <si>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</si>
  <si>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</si>
  <si>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</si>
  <si>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</si>
  <si>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</si>
  <si>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</si>
  <si>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</si>
  <si>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</si>
  <si>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</si>
  <si>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</si>
  <si>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</si>
  <si>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</si>
  <si>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</si>
  <si>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</si>
  <si>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</si>
  <si>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</si>
  <si>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</si>
  <si>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</si>
  <si>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</si>
  <si>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</si>
  <si>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</si>
  <si>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</si>
  <si>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</si>
  <si>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</si>
  <si>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</si>
  <si>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</si>
  <si>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</si>
  <si>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</si>
  <si>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</si>
  <si>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</si>
  <si>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</si>
  <si>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</si>
  <si>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</si>
  <si>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</si>
  <si>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</si>
  <si>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</si>
  <si>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</si>
  <si>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</si>
  <si>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</si>
  <si>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</si>
  <si>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</si>
  <si>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</si>
  <si>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</si>
  <si>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</si>
  <si>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</si>
  <si>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</si>
  <si>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</si>
  <si>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</si>
  <si>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</si>
  <si>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</si>
  <si>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</si>
  <si>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</si>
  <si>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</si>
  <si>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</si>
  <si>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</si>
  <si>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</si>
  <si>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</si>
  <si>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</si>
  <si>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</si>
  <si>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</si>
  <si>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</si>
  <si>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</si>
  <si>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</si>
  <si>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</si>
  <si>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</si>
  <si>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</si>
  <si>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</si>
  <si>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</si>
  <si>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</si>
  <si>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</si>
  <si>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</si>
  <si>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</si>
  <si>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</si>
  <si>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</si>
  <si>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</si>
  <si>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</si>
  <si>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</si>
  <si>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</si>
  <si>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</si>
  <si>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</si>
  <si>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</si>
  <si>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</si>
  <si>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</si>
  <si>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</si>
  <si>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</si>
  <si>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</si>
  <si>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</si>
  <si>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</si>
  <si>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</si>
  <si>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</si>
  <si>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</si>
  <si>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</si>
  <si>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</si>
  <si>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</si>
  <si>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</si>
  <si>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</si>
  <si>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</si>
  <si>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</si>
  <si>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</si>
  <si>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</si>
  <si>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</si>
  <si>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</si>
  <si>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</si>
  <si>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</si>
  <si>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</si>
  <si>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</si>
  <si>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</si>
  <si>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</si>
  <si>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</si>
  <si>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</si>
  <si>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</si>
  <si>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</si>
  <si>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</si>
  <si>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</si>
  <si>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</si>
  <si>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</si>
  <si>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</si>
  <si>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</si>
  <si>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</si>
  <si>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</si>
  <si>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</si>
  <si>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</si>
  <si>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</si>
  <si>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</si>
  <si>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</si>
  <si>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</si>
  <si>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</si>
  <si>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</si>
  <si>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</si>
  <si>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</si>
  <si>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</si>
  <si>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</si>
  <si>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</si>
  <si>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</si>
  <si>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</si>
  <si>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</si>
  <si>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</si>
  <si>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</si>
  <si>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</si>
  <si>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</si>
  <si>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</si>
  <si>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</si>
  <si>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</si>
  <si>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</si>
  <si>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</si>
  <si>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</si>
  <si>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</si>
  <si>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</si>
  <si>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</si>
  <si>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</si>
  <si>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</si>
  <si>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</si>
  <si>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</si>
  <si>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</si>
  <si>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</si>
  <si>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</si>
  <si>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</si>
  <si>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</si>
  <si>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</si>
  <si>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</si>
  <si>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</si>
  <si>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</si>
  <si>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</si>
  <si>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</si>
  <si>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</si>
  <si>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</si>
  <si>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</si>
  <si>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</si>
  <si>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</si>
  <si>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</si>
  <si>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</si>
  <si>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</si>
  <si>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</si>
  <si>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</si>
  <si>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</si>
  <si>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</si>
  <si>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</si>
  <si>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</si>
  <si>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</si>
  <si>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</si>
  <si>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</si>
  <si>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</si>
  <si>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</si>
  <si>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</si>
  <si>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</si>
  <si>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</si>
  <si>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</si>
  <si>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</si>
  <si>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</si>
  <si>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</si>
  <si>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</si>
  <si>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</si>
  <si>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</si>
  <si>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</si>
  <si>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</si>
  <si>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</si>
  <si>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</si>
  <si>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</si>
  <si>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</si>
  <si>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</si>
  <si>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</si>
  <si>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</si>
  <si>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</si>
  <si>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</si>
  <si>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</si>
  <si>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</si>
  <si>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</si>
  <si>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</si>
  <si>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</si>
  <si>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</si>
  <si>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</si>
  <si>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</si>
  <si>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</si>
  <si>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</si>
  <si>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</si>
  <si>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</si>
  <si>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</si>
  <si>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</si>
  <si>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</si>
  <si>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</si>
  <si>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</si>
  <si>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</si>
  <si>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</si>
  <si>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</si>
  <si>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</si>
  <si>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</si>
  <si>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</si>
  <si>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</si>
  <si>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</si>
  <si>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</si>
  <si>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</si>
  <si>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</si>
  <si>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</si>
  <si>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</si>
  <si>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</si>
  <si>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</si>
  <si>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</si>
  <si>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</si>
  <si>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</si>
  <si>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</si>
  <si>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</si>
  <si>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</si>
  <si>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</si>
  <si>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</si>
  <si>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</si>
  <si>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</si>
  <si>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</si>
  <si>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</si>
  <si>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</si>
  <si>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</si>
  <si>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</si>
  <si>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</si>
  <si>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</si>
  <si>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</si>
  <si>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</si>
  <si>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</si>
  <si>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</si>
  <si>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</si>
  <si>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</si>
  <si>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</si>
  <si>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</si>
  <si>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</si>
  <si>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</si>
  <si>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</si>
  <si>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</si>
  <si>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</si>
  <si>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</si>
  <si>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</si>
  <si>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</si>
  <si>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</si>
  <si>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</si>
  <si>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</si>
  <si>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</si>
  <si>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</si>
  <si>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</si>
  <si>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</si>
  <si>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</si>
  <si>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</si>
  <si>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</si>
  <si>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</si>
  <si>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</si>
  <si>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</si>
  <si>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</si>
  <si>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</si>
  <si>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</si>
  <si>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</si>
  <si>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</si>
  <si>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</si>
  <si>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</si>
  <si>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</si>
  <si>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</si>
  <si>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</si>
  <si>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</si>
  <si>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</si>
  <si>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</si>
  <si>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</si>
  <si>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</si>
  <si>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</si>
  <si>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</si>
  <si>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</si>
  <si>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</si>
  <si>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</si>
  <si>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</si>
  <si>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</si>
  <si>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</si>
  <si>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</si>
  <si>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</si>
  <si>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</si>
  <si>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</si>
  <si>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</si>
  <si>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</si>
  <si>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</si>
  <si>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</si>
  <si>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</si>
  <si>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</si>
  <si>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</si>
  <si>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</si>
  <si>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</si>
  <si>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</si>
  <si>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</si>
  <si>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</si>
  <si>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</si>
  <si>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</si>
  <si>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</si>
  <si>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</si>
  <si>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</si>
  <si>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</si>
  <si>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</si>
  <si>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</si>
  <si>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</si>
  <si>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</si>
  <si>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</si>
  <si>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</si>
  <si>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</si>
  <si>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</si>
  <si>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</si>
  <si>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</si>
  <si>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</si>
  <si>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</si>
  <si>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</si>
  <si>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</si>
  <si>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</si>
  <si>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</si>
  <si>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</si>
  <si>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</si>
  <si>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</si>
  <si>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</si>
  <si>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</si>
  <si>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</si>
  <si>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</si>
  <si>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</si>
  <si>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</si>
  <si>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</si>
  <si>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</si>
  <si>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</si>
  <si>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</si>
  <si>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</si>
  <si>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</si>
  <si>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</si>
  <si>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</si>
  <si>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</si>
  <si>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</si>
  <si>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</si>
  <si>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</si>
  <si>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</si>
  <si>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</si>
  <si>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</si>
  <si>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</si>
  <si>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</si>
  <si>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</si>
  <si>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</si>
  <si>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</si>
  <si>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</si>
  <si>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</si>
  <si>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</si>
  <si>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</si>
  <si>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</si>
  <si>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</si>
  <si>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</si>
  <si>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</si>
  <si>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</si>
  <si>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</si>
  <si>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</si>
  <si>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</si>
  <si>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</si>
  <si>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</si>
  <si>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</si>
  <si>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</si>
  <si>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</si>
  <si>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</si>
  <si>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</si>
  <si>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</si>
  <si>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</si>
  <si>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</si>
  <si>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</si>
  <si>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</si>
  <si>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</si>
  <si>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</si>
  <si>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</si>
  <si>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</si>
  <si>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</si>
  <si>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</si>
  <si>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</si>
  <si>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</si>
  <si>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</si>
  <si>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</si>
  <si>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</si>
  <si>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</si>
  <si>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</si>
  <si>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</si>
  <si>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</si>
  <si>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</si>
  <si>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</si>
  <si>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</si>
  <si>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</si>
  <si>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</si>
  <si>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</si>
  <si>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</si>
  <si>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</si>
  <si>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</si>
  <si>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</si>
  <si>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</si>
  <si>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</si>
  <si>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</si>
  <si>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</si>
  <si>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</si>
  <si>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</si>
  <si>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</si>
  <si>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</si>
  <si>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</si>
  <si>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</si>
  <si>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</si>
  <si>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</si>
  <si>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</si>
  <si>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</si>
  <si>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</si>
  <si>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</si>
  <si>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</si>
  <si>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</si>
  <si>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</si>
  <si>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</si>
  <si>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</si>
  <si>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</si>
  <si>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</si>
  <si>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</si>
  <si>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</si>
  <si>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</si>
  <si>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</si>
  <si>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</si>
  <si>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</si>
  <si>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</si>
  <si>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</si>
  <si>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</si>
  <si>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</si>
  <si>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</si>
  <si>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</si>
  <si>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</si>
  <si>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</si>
  <si>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</si>
  <si>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</si>
  <si>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</si>
  <si>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</si>
  <si>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</si>
  <si>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</si>
  <si>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</si>
  <si>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</si>
  <si>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</si>
  <si>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</si>
  <si>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</si>
  <si>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</si>
  <si>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</si>
  <si>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</si>
  <si>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</si>
  <si>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</si>
  <si>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</si>
  <si>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</si>
  <si>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</si>
  <si>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</si>
  <si>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</si>
  <si>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</si>
  <si>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</si>
  <si>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</si>
  <si>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</si>
  <si>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</si>
  <si>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</si>
  <si>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</si>
  <si>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</si>
  <si>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</si>
  <si>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</si>
  <si>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</si>
  <si>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</si>
  <si>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</si>
  <si>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</si>
  <si>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</si>
  <si>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</si>
  <si>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</si>
  <si>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</si>
  <si>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</si>
  <si>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</si>
  <si>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</si>
  <si>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</si>
  <si>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</si>
  <si>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</si>
  <si>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</si>
  <si>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</si>
  <si>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</si>
  <si>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</si>
  <si>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</si>
  <si>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</si>
  <si>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</si>
  <si>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</si>
  <si>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</si>
  <si>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</si>
  <si>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</si>
  <si>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</si>
  <si>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</si>
  <si>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</si>
  <si>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</si>
  <si>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</si>
  <si>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</si>
  <si>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</si>
  <si>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</si>
  <si>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</si>
  <si>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</si>
  <si>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</si>
  <si>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</si>
  <si>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</si>
  <si>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</si>
  <si>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</si>
  <si>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</si>
  <si>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</si>
  <si>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</si>
  <si>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</si>
  <si>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</si>
  <si>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</si>
  <si>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</si>
  <si>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</si>
  <si>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</si>
  <si>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</si>
  <si>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</si>
  <si>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</si>
  <si>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</si>
  <si>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</si>
  <si>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</si>
  <si>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</si>
  <si>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</si>
  <si>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</si>
  <si>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</si>
  <si>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</si>
  <si>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</si>
  <si>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</si>
  <si>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</si>
  <si>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</si>
  <si>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</si>
  <si>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</si>
  <si>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</si>
  <si>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</si>
  <si>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</si>
  <si>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</si>
  <si>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</si>
  <si>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</si>
  <si>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</si>
  <si>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</si>
  <si>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</si>
  <si>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</si>
  <si>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</si>
  <si>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</si>
  <si>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</si>
  <si>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</si>
  <si>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</si>
  <si>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</si>
  <si>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</si>
  <si>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</si>
  <si>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</si>
  <si>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</si>
  <si>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</si>
  <si>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</si>
  <si>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</si>
  <si>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</si>
  <si>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</si>
  <si>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</si>
  <si>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</si>
  <si>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</si>
  <si>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</si>
  <si>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</si>
  <si>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</si>
  <si>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</si>
  <si>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</si>
  <si>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</si>
  <si>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</si>
  <si>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</si>
  <si>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</si>
  <si>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</si>
  <si>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</si>
  <si>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</si>
  <si>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</si>
  <si>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</si>
  <si>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</si>
  <si>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</si>
  <si>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</si>
  <si>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</si>
  <si>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</si>
  <si>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</si>
  <si>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</si>
  <si>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</si>
  <si>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</si>
  <si>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</si>
  <si>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</si>
  <si>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</si>
  <si>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</si>
  <si>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</si>
  <si>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</si>
  <si>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</si>
  <si>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</si>
  <si>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</si>
  <si>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</si>
  <si>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</si>
  <si>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</si>
  <si>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</si>
  <si>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</si>
  <si>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</si>
  <si>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</si>
  <si>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</si>
  <si>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</si>
  <si>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</si>
  <si>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</si>
  <si>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</si>
  <si>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</si>
  <si>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</si>
  <si>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</si>
  <si>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</si>
  <si>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</si>
  <si>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</si>
  <si>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</si>
  <si>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</si>
  <si>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</si>
  <si>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</si>
  <si>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</si>
  <si>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</si>
  <si>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</si>
  <si>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</si>
  <si>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</si>
  <si>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</si>
  <si>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</si>
  <si>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</si>
  <si>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</si>
  <si>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</si>
  <si>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</si>
  <si>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</si>
  <si>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</si>
  <si>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</si>
  <si>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</si>
  <si>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</si>
  <si>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</si>
  <si>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</si>
  <si>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</si>
  <si>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</si>
  <si>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</si>
  <si>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</si>
  <si>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</si>
  <si>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</si>
  <si>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</si>
  <si>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</si>
  <si>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</si>
  <si>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</si>
  <si>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</si>
  <si>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</si>
  <si>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</si>
  <si>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</si>
  <si>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</si>
  <si>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</si>
  <si>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</si>
  <si>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</si>
  <si>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</si>
  <si>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</si>
  <si>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</si>
  <si>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</si>
  <si>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</si>
  <si>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</si>
  <si>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</si>
  <si>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</si>
  <si>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</si>
  <si>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</si>
  <si>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</si>
  <si>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</si>
  <si>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</si>
  <si>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</si>
  <si>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</si>
  <si>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</si>
  <si>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</si>
  <si>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</si>
  <si>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</si>
  <si>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</si>
  <si>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</si>
  <si>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</si>
  <si>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</si>
  <si>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</si>
  <si>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</si>
  <si>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</si>
  <si>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</si>
  <si>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</si>
  <si>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</si>
  <si>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</si>
  <si>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</si>
  <si>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</si>
  <si>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</si>
  <si>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</si>
  <si>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</si>
  <si>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</si>
  <si>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</si>
  <si>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</si>
  <si>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</si>
  <si>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</si>
  <si>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</si>
  <si>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</si>
  <si>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</si>
  <si>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</si>
  <si>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</si>
  <si>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</si>
  <si>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</si>
  <si>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</si>
  <si>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</si>
  <si>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</si>
  <si>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</si>
  <si>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</si>
  <si>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</si>
  <si>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</si>
  <si>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</si>
  <si>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</si>
  <si>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</si>
  <si>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</si>
  <si>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</si>
  <si>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</si>
  <si>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</si>
  <si>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</si>
  <si>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</si>
  <si>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</si>
  <si>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</si>
  <si>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</si>
  <si>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</si>
  <si>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</si>
  <si>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</si>
  <si>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</si>
  <si>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</si>
  <si>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</si>
  <si>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</si>
  <si>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</si>
  <si>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</si>
  <si>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</si>
  <si>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</si>
  <si>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</si>
  <si>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</si>
  <si>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</si>
  <si>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</si>
  <si>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</si>
  <si>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</si>
  <si>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</si>
  <si>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</si>
  <si>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</si>
  <si>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</si>
  <si>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</si>
  <si>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</si>
  <si>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</si>
  <si>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</si>
  <si>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</si>
  <si>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</si>
  <si>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</si>
  <si>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</si>
  <si>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</si>
  <si>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</si>
  <si>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</si>
  <si>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</si>
  <si>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</si>
  <si>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</si>
  <si>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</si>
  <si>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</si>
  <si>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</si>
  <si>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</si>
  <si>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</si>
  <si>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</si>
  <si>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</si>
  <si>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</si>
  <si>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</si>
  <si>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</si>
  <si>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</si>
  <si>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</si>
  <si>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</si>
  <si>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</si>
  <si>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</si>
  <si>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</si>
  <si>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</si>
  <si>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</si>
  <si>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</si>
  <si>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</si>
  <si>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</si>
  <si>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</si>
  <si>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</si>
  <si>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</si>
  <si>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</si>
  <si>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</si>
  <si>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</si>
  <si>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</si>
  <si>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</si>
  <si>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</si>
  <si>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</si>
  <si>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</si>
  <si>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</si>
  <si>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</si>
  <si>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</si>
  <si>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</si>
  <si>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</si>
  <si>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</si>
  <si>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</si>
  <si>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</si>
  <si>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</si>
  <si>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</si>
  <si>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</si>
  <si>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</si>
  <si>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</si>
  <si>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</si>
  <si>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</si>
  <si>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</si>
  <si>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</si>
  <si>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</si>
  <si>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</si>
  <si>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</si>
  <si>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</si>
  <si>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</si>
  <si>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</si>
  <si>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</si>
  <si>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</si>
  <si>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</si>
  <si>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</si>
  <si>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</si>
  <si>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</si>
  <si>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</si>
  <si>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</si>
  <si>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</si>
  <si>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</si>
  <si>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</si>
  <si>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</si>
  <si>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</si>
  <si>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</si>
  <si>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</si>
  <si>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</si>
  <si>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</si>
  <si>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</si>
  <si>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</si>
  <si>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</si>
  <si>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</si>
  <si>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</si>
  <si>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</si>
  <si>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</si>
  <si>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</si>
  <si>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</si>
  <si>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</si>
  <si>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</si>
  <si>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</si>
  <si>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</si>
  <si>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</si>
  <si>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</si>
  <si>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</si>
  <si>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</si>
  <si>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</si>
  <si>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</si>
  <si>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</si>
  <si>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</si>
  <si>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</si>
  <si>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</si>
  <si>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</si>
  <si>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</si>
  <si>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</si>
  <si>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</si>
  <si>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</si>
  <si>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</si>
  <si>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</si>
  <si>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</si>
  <si>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</si>
  <si>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</si>
  <si>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</si>
  <si>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</si>
  <si>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</si>
  <si>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</si>
  <si>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</si>
  <si>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</si>
  <si>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</si>
  <si>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</si>
  <si>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</si>
  <si>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</si>
  <si>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</si>
  <si>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</si>
  <si>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</si>
  <si>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</si>
  <si>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</si>
  <si>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</si>
  <si>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</si>
  <si>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</si>
  <si>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</si>
  <si>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</si>
  <si>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</si>
  <si>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</si>
  <si>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</si>
  <si>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</si>
  <si>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</si>
  <si>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</si>
  <si>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</si>
  <si>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</si>
  <si>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</si>
  <si>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</si>
  <si>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</si>
  <si>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</si>
  <si>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</si>
  <si>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</si>
  <si>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</si>
  <si>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</si>
  <si>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</si>
  <si>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</si>
  <si>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</si>
  <si>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</si>
  <si>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</si>
  <si>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</si>
  <si>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</si>
  <si>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</si>
  <si>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</si>
  <si>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</si>
  <si>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</si>
  <si>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</si>
  <si>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</si>
  <si>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</si>
  <si>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</si>
  <si>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</si>
  <si>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</si>
  <si>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</si>
  <si>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</si>
  <si>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</si>
  <si>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</si>
  <si>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</si>
  <si>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</si>
  <si>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</si>
  <si>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</si>
  <si>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</si>
  <si>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</si>
  <si>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</si>
  <si>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</si>
  <si>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</si>
  <si>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</si>
  <si>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</si>
  <si>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</si>
  <si>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</si>
  <si>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</si>
  <si>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</si>
  <si>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</si>
  <si>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</si>
  <si>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</si>
  <si>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</si>
  <si>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</si>
  <si>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</si>
  <si>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</si>
  <si>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</si>
  <si>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</si>
  <si>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</si>
  <si>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</si>
  <si>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</si>
  <si>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</si>
  <si>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</si>
  <si>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</si>
  <si>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</si>
  <si>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</si>
  <si>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</si>
  <si>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</si>
  <si>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</si>
  <si>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</si>
  <si>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</si>
  <si>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</si>
  <si>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</si>
  <si>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</si>
  <si>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</si>
  <si>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</si>
  <si>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</si>
  <si>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</si>
  <si>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</si>
  <si>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</si>
  <si>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</si>
  <si>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</si>
  <si>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</si>
  <si>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</si>
  <si>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</si>
  <si>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</si>
  <si>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</si>
  <si>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</si>
  <si>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</si>
  <si>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</si>
  <si>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</si>
  <si>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</si>
  <si>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</si>
  <si>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</si>
  <si>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</si>
  <si>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</si>
  <si>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</si>
  <si>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</si>
  <si>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</si>
  <si>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</si>
  <si>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</si>
  <si>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</si>
  <si>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</si>
  <si>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</si>
  <si>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</si>
  <si>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</si>
  <si>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</si>
  <si>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</si>
  <si>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</si>
  <si>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</si>
  <si>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</si>
  <si>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</si>
  <si>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</si>
  <si>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</si>
  <si>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</si>
  <si>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</si>
  <si>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</si>
  <si>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</si>
  <si>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</si>
  <si>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</si>
  <si>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</si>
  <si>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</si>
  <si>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</si>
  <si>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</si>
  <si>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</si>
  <si>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</si>
  <si>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</si>
  <si>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</si>
  <si>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</si>
  <si>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</si>
  <si>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</si>
  <si>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</si>
  <si>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</si>
  <si>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</si>
  <si>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</si>
  <si>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</si>
  <si>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</si>
  <si>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</si>
  <si>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</si>
  <si>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</si>
  <si>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</si>
  <si>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</si>
  <si>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</si>
  <si>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</si>
  <si>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</si>
  <si>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</si>
  <si>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</si>
  <si>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</si>
  <si>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</si>
  <si>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</si>
  <si>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</si>
  <si>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</si>
  <si>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</si>
  <si>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</si>
  <si>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</si>
  <si>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</si>
  <si>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</si>
  <si>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</si>
  <si>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</si>
  <si>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</si>
  <si>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</si>
  <si>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</si>
  <si>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</si>
  <si>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</si>
  <si>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</si>
  <si>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</si>
  <si>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</si>
  <si>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</si>
  <si>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</si>
  <si>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</si>
  <si>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</si>
  <si>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</si>
  <si>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</si>
  <si>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</si>
  <si>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</si>
  <si>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</si>
  <si>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</si>
  <si>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</si>
  <si>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</si>
  <si>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</si>
  <si>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</si>
  <si>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</si>
  <si>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</si>
  <si>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</si>
  <si>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</si>
  <si>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</si>
  <si>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</si>
  <si>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</si>
  <si>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</si>
  <si>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</si>
  <si>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</si>
  <si>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</si>
  <si>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</si>
  <si>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</si>
  <si>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</si>
  <si>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</si>
  <si>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</si>
  <si>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</si>
  <si>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</si>
  <si>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</si>
  <si>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</si>
  <si>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</si>
  <si>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</si>
  <si>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</si>
  <si>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</si>
  <si>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</si>
  <si>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</si>
  <si>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</si>
  <si>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</si>
  <si>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</si>
  <si>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</si>
  <si>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</si>
  <si>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</si>
  <si>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</si>
  <si>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</si>
  <si>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</si>
  <si>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</si>
  <si>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</si>
  <si>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</si>
  <si>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</si>
  <si>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</si>
  <si>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</si>
  <si>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</si>
  <si>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</si>
  <si>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</si>
  <si>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</si>
  <si>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</si>
  <si>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</si>
  <si>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</si>
  <si>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</si>
  <si>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</si>
  <si>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</si>
  <si>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</si>
  <si>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</si>
  <si>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</si>
  <si>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</si>
  <si>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</si>
  <si>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</si>
  <si>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</si>
  <si>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</si>
  <si>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</si>
  <si>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</si>
  <si>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</si>
  <si>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</si>
  <si>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</si>
  <si>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</si>
  <si>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</si>
  <si>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</si>
  <si>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</si>
  <si>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</si>
  <si>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</si>
  <si>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</si>
  <si>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</si>
  <si>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</si>
  <si>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</si>
  <si>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</si>
  <si>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</si>
  <si>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</si>
  <si>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</si>
  <si>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</si>
  <si>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</si>
  <si>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</si>
  <si>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</si>
  <si>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</si>
  <si>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</si>
  <si>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</si>
  <si>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</si>
  <si>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</si>
  <si>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</si>
  <si>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</si>
  <si>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</si>
  <si>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</si>
  <si>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</si>
  <si>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</si>
  <si>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</si>
  <si>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</si>
  <si>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</si>
  <si>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</si>
  <si>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</si>
  <si>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</si>
  <si>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</si>
  <si>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</si>
  <si>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</si>
  <si>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</si>
  <si>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</si>
  <si>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</si>
  <si>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</si>
  <si>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</si>
  <si>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</si>
  <si>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</si>
  <si>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</si>
  <si>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</si>
  <si>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</si>
  <si>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</si>
  <si>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</si>
  <si>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</si>
  <si>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</si>
  <si>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</si>
  <si>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</si>
  <si>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</si>
  <si>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</si>
  <si>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</si>
  <si>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</si>
  <si>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</si>
  <si>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</si>
  <si>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</si>
  <si>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</si>
  <si>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</si>
  <si>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</si>
  <si>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</si>
  <si>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</si>
  <si>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</si>
  <si>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</si>
  <si>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</si>
  <si>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</si>
  <si>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</si>
  <si>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</si>
  <si>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</si>
  <si>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</si>
  <si>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</si>
  <si>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</si>
  <si>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</si>
  <si>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</si>
  <si>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</si>
  <si>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</si>
  <si>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</si>
  <si>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</si>
  <si>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</si>
  <si>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</si>
  <si>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</si>
  <si>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</si>
  <si>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</si>
  <si>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</si>
  <si>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</si>
  <si>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</si>
  <si>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</si>
  <si>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</si>
  <si>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</si>
  <si>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</si>
  <si>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</si>
  <si>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</si>
  <si>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</si>
  <si>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</si>
  <si>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</si>
  <si>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</si>
  <si>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</si>
  <si>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</si>
  <si>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</si>
  <si>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</si>
  <si>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</si>
  <si>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</si>
  <si>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</si>
  <si>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</si>
  <si>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</si>
  <si>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</si>
  <si>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</si>
  <si>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</si>
  <si>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</si>
  <si>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</si>
  <si>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</si>
  <si>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</si>
  <si>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</si>
  <si>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</si>
  <si>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</si>
  <si>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</si>
  <si>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</si>
  <si>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</si>
  <si>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</si>
  <si>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</si>
  <si>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</si>
  <si>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</si>
  <si>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</si>
  <si>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</si>
  <si>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</si>
  <si>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</si>
  <si>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</si>
  <si>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</si>
  <si>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</si>
  <si>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</si>
  <si>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</si>
  <si>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</si>
  <si>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</si>
  <si>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</si>
  <si>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</si>
  <si>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</si>
  <si>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</si>
  <si>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</si>
  <si>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</si>
  <si>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</si>
  <si>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</si>
  <si>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</si>
  <si>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</si>
  <si>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</si>
  <si>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</si>
  <si>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</si>
  <si>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</si>
  <si>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</si>
  <si>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</si>
  <si>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</si>
  <si>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</si>
  <si>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</si>
  <si>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</si>
  <si>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</si>
  <si>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</si>
  <si>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</si>
  <si>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</si>
  <si>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</si>
  <si>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</si>
  <si>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</si>
  <si>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</si>
  <si>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</si>
  <si>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</si>
  <si>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</si>
  <si>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</si>
  <si>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</si>
  <si>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</si>
  <si>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</si>
  <si>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</si>
  <si>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</si>
  <si>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</si>
  <si>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</si>
  <si>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</si>
  <si>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</si>
  <si>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</si>
  <si>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</si>
  <si>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</si>
  <si>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</si>
  <si>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</si>
  <si>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</si>
  <si>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</si>
  <si>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</si>
  <si>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</si>
  <si>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</si>
  <si>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</si>
  <si>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</si>
  <si>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</si>
  <si>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</si>
  <si>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</si>
  <si>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</si>
  <si>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</si>
  <si>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</si>
  <si>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</si>
  <si>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</si>
  <si>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</si>
  <si>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</si>
  <si>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</si>
  <si>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</si>
  <si>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</si>
  <si>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</si>
  <si>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</si>
  <si>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</si>
  <si>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</si>
  <si>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</si>
  <si>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</si>
  <si>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</si>
  <si>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</si>
  <si>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</si>
  <si>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</si>
  <si>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</si>
  <si>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</si>
  <si>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</si>
  <si>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</si>
  <si>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</si>
  <si>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</si>
  <si>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</si>
  <si>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</si>
  <si>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</si>
  <si>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</si>
  <si>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</si>
  <si>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</si>
  <si>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</si>
  <si>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</si>
  <si>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</si>
  <si>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</si>
  <si>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</si>
  <si>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</si>
  <si>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</si>
  <si>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</si>
  <si>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</si>
  <si>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</si>
  <si>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</si>
  <si>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</si>
  <si>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</si>
  <si>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</si>
  <si>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</si>
  <si>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</si>
  <si>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</si>
  <si>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</si>
  <si>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</si>
  <si>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</si>
  <si>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</si>
  <si>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</si>
  <si>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</si>
  <si>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</si>
  <si>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</si>
  <si>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</si>
  <si>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</si>
  <si>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</si>
  <si>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</si>
  <si>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</si>
  <si>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</si>
  <si>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</si>
  <si>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</si>
  <si>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</si>
  <si>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</si>
  <si>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</si>
  <si>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</si>
  <si>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</si>
  <si>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</si>
  <si>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</si>
  <si>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</si>
  <si>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</si>
  <si>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</si>
  <si>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</si>
  <si>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</si>
  <si>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</si>
  <si>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</si>
  <si>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</si>
  <si>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</si>
  <si>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</si>
  <si>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</si>
  <si>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</si>
  <si>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</si>
  <si>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</si>
  <si>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</si>
  <si>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</si>
  <si>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</si>
  <si>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</si>
  <si>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</si>
  <si>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</si>
  <si>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</si>
  <si>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</si>
  <si>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</si>
  <si>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</si>
  <si>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</si>
  <si>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</si>
  <si>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</si>
  <si>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</si>
  <si>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</si>
  <si>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</si>
  <si>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</si>
  <si>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</si>
  <si>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</si>
  <si>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</si>
  <si>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</si>
  <si>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</si>
  <si>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</si>
  <si>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</si>
  <si>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</si>
  <si>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</si>
  <si>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</si>
  <si>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</si>
  <si>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</si>
  <si>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</si>
  <si>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</si>
  <si>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</si>
  <si>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</si>
  <si>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</si>
  <si>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</si>
  <si>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</si>
  <si>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</si>
  <si>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</si>
  <si>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</si>
  <si>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</si>
  <si>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</si>
  <si>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</si>
  <si>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</si>
  <si>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</si>
  <si>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</si>
  <si>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</si>
  <si>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</si>
  <si>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</si>
  <si>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</si>
  <si>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</si>
  <si>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</si>
  <si>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</si>
  <si>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</si>
  <si>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</si>
  <si>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</si>
  <si>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</si>
  <si>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</si>
  <si>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</si>
  <si>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</si>
  <si>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</si>
  <si>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</si>
  <si>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</si>
  <si>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</si>
  <si>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</si>
  <si>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</si>
  <si>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</si>
  <si>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</si>
  <si>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</si>
  <si>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</si>
  <si>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</si>
  <si>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</si>
  <si>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</si>
  <si>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</si>
  <si>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</si>
  <si>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</si>
  <si>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</si>
  <si>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</si>
  <si>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</si>
  <si>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</si>
  <si>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</si>
  <si>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</si>
  <si>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</si>
  <si>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</si>
  <si>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</si>
  <si>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</si>
  <si>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</si>
  <si>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</si>
  <si>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</si>
  <si>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</si>
  <si>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</si>
  <si>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</si>
  <si>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</si>
  <si>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</si>
  <si>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</si>
  <si>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</si>
  <si>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</si>
  <si>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</si>
  <si>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</si>
  <si>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</si>
  <si>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</si>
  <si>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</si>
  <si>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</si>
  <si>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</si>
  <si>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</si>
  <si>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</si>
  <si>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</si>
  <si>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</si>
  <si>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</si>
  <si>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</si>
  <si>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</si>
  <si>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</si>
  <si>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</si>
  <si>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</si>
  <si>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</si>
  <si>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</si>
  <si>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</si>
  <si>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</si>
  <si>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</si>
  <si>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</si>
  <si>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</si>
  <si>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</si>
  <si>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</si>
  <si>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</si>
  <si>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</si>
  <si>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</si>
  <si>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</si>
  <si>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</si>
  <si>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</si>
  <si>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</si>
  <si>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</si>
  <si>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</si>
  <si>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</si>
  <si>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</si>
  <si>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</si>
  <si>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</si>
  <si>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</si>
  <si>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</si>
  <si>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</si>
  <si>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</si>
  <si>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</si>
  <si>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</si>
  <si>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</si>
  <si>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</si>
  <si>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</si>
  <si>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</si>
  <si>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</si>
  <si>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</si>
  <si>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</si>
  <si>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</si>
  <si>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</si>
  <si>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</si>
  <si>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</si>
  <si>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</si>
  <si>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</si>
  <si>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</si>
  <si>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</si>
  <si>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</si>
  <si>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</si>
  <si>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</si>
  <si>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</si>
  <si>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</si>
  <si>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</si>
  <si>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</si>
  <si>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</si>
  <si>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</si>
  <si>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</si>
  <si>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</si>
  <si>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</si>
  <si>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</si>
  <si>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</si>
  <si>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</si>
  <si>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</si>
  <si>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</si>
  <si>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</si>
  <si>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</si>
  <si>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</si>
  <si>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</si>
  <si>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</si>
  <si>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</si>
  <si>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</si>
  <si>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</si>
  <si>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</si>
  <si>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</si>
  <si>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</si>
  <si>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</si>
  <si>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</si>
  <si>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</si>
  <si>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</si>
  <si>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</si>
  <si>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</si>
  <si>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</si>
  <si>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</si>
  <si>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</si>
  <si>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</si>
  <si>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</si>
  <si>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</si>
  <si>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</si>
  <si>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</si>
  <si>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</si>
  <si>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</si>
  <si>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</si>
  <si>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</si>
  <si>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</si>
  <si>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</si>
  <si>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</si>
  <si>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</si>
  <si>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</si>
  <si>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</si>
  <si>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</si>
  <si>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</si>
  <si>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</si>
  <si>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</si>
  <si>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</si>
  <si>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</si>
  <si>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</si>
  <si>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</si>
  <si>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</si>
  <si>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</si>
  <si>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</si>
  <si>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</si>
  <si>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</si>
  <si>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</si>
  <si>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</si>
  <si>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</si>
  <si>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</si>
  <si>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</si>
  <si>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</si>
  <si>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</si>
  <si>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</si>
  <si>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</si>
  <si>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</si>
  <si>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</si>
  <si>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</si>
  <si>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</si>
  <si>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</si>
  <si>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</si>
  <si>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</si>
  <si>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</si>
  <si>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</si>
  <si>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</si>
  <si>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</si>
  <si>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</si>
  <si>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</si>
  <si>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</si>
  <si>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</si>
  <si>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</si>
  <si>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</si>
  <si>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</si>
  <si>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</si>
  <si>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</si>
  <si>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</si>
  <si>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</si>
  <si>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</si>
  <si>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</si>
  <si>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</si>
  <si>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</si>
  <si>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</si>
  <si>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</si>
  <si>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</si>
  <si>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</si>
  <si>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</si>
  <si>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</si>
  <si>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</si>
  <si>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</si>
  <si>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</si>
  <si>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</si>
  <si>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</si>
  <si>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</si>
  <si>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</si>
  <si>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</si>
  <si>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</si>
  <si>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</si>
  <si>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</si>
  <si>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</si>
  <si>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</si>
  <si>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</si>
  <si>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</si>
  <si>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</si>
  <si>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</si>
  <si>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</si>
  <si>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</si>
  <si>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</si>
  <si>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</si>
  <si>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</si>
  <si>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</si>
  <si>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</si>
  <si>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</si>
  <si>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</si>
  <si>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</si>
  <si>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</si>
  <si>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</si>
  <si>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</si>
  <si>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</si>
  <si>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</si>
  <si>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</si>
  <si>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</si>
  <si>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</si>
  <si>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</si>
  <si>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</si>
  <si>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</si>
  <si>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</si>
  <si>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</si>
  <si>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</si>
  <si>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</si>
  <si>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</si>
  <si>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</si>
  <si>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</si>
  <si>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</si>
  <si>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</si>
  <si>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</si>
  <si>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</si>
  <si>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</si>
  <si>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</si>
  <si>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</si>
  <si>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</si>
  <si>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</si>
  <si>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</si>
  <si>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</si>
  <si>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</si>
  <si>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</si>
  <si>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</si>
  <si>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</si>
  <si>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</si>
  <si>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</si>
  <si>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</si>
  <si>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</si>
  <si>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</si>
  <si>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</si>
  <si>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</si>
  <si>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</si>
  <si>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</si>
  <si>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</si>
  <si>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</si>
  <si>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</si>
  <si>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</si>
  <si>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</si>
  <si>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</si>
  <si>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</si>
  <si>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</si>
  <si>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</si>
  <si>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</si>
  <si>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</si>
  <si>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</si>
  <si>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</si>
  <si>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</si>
  <si>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</si>
  <si>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</si>
  <si>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</si>
  <si>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</si>
  <si>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</si>
  <si>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</si>
  <si>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</si>
  <si>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</si>
  <si>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</si>
  <si>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</si>
  <si>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</si>
  <si>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</si>
  <si>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</si>
  <si>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</si>
  <si>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</si>
  <si>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</si>
  <si>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</si>
  <si>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</si>
  <si>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</si>
  <si>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</si>
  <si>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</si>
  <si>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</si>
  <si>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</si>
  <si>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</si>
  <si>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</si>
  <si>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</si>
  <si>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</si>
  <si>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</si>
  <si>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</si>
  <si>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</si>
  <si>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</si>
  <si>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</si>
  <si>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</si>
  <si>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</si>
  <si>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</si>
  <si>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</si>
  <si>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</si>
  <si>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</si>
  <si>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</si>
  <si>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</si>
  <si>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</si>
  <si>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</si>
  <si>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</si>
  <si>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</si>
  <si>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</si>
  <si>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</si>
  <si>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</si>
  <si>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</si>
  <si>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</si>
  <si>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</si>
  <si>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</si>
  <si>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</si>
  <si>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</si>
  <si>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</si>
  <si>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</si>
  <si>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</si>
  <si>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</si>
  <si>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</si>
  <si>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</si>
  <si>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</si>
  <si>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</si>
  <si>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</si>
  <si>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</si>
  <si>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</si>
  <si>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</si>
  <si>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</si>
  <si>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</si>
  <si>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</si>
  <si>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</si>
  <si>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</si>
  <si>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</si>
  <si>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</si>
  <si>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</si>
  <si>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</si>
  <si>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</si>
  <si>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</si>
  <si>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</si>
  <si>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</si>
  <si>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</si>
  <si>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</si>
  <si>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</si>
  <si>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</si>
  <si>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</si>
  <si>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</si>
  <si>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</si>
  <si>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</si>
  <si>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</si>
  <si>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</si>
  <si>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</si>
  <si>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</si>
  <si>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</si>
  <si>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</si>
  <si>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</si>
  <si>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</si>
  <si>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</si>
  <si>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</si>
  <si>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</si>
  <si>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</si>
  <si>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</si>
  <si>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</si>
  <si>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</si>
  <si>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</si>
  <si>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</si>
  <si>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</si>
  <si>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</si>
  <si>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</si>
  <si>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</si>
  <si>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</si>
  <si>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</si>
  <si>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</si>
  <si>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</si>
  <si>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</si>
  <si>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</si>
  <si>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</si>
  <si>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</si>
  <si>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</si>
  <si>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</si>
  <si>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</si>
  <si>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</si>
  <si>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</si>
  <si>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</si>
  <si>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</si>
  <si>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</si>
  <si>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</si>
  <si>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</si>
  <si>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</si>
  <si>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</si>
  <si>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</si>
  <si>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</si>
  <si>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</si>
  <si>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</si>
  <si>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</si>
  <si>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</si>
  <si>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</si>
  <si>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</si>
  <si>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</si>
  <si>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</si>
  <si>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</si>
  <si>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</si>
  <si>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</si>
  <si>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</si>
  <si>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</si>
  <si>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</si>
  <si>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</si>
  <si>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</si>
  <si>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</si>
  <si>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</si>
  <si>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</si>
  <si>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</si>
  <si>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</si>
  <si>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</si>
  <si>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</si>
  <si>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</si>
  <si>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</si>
  <si>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</si>
  <si>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</si>
  <si>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</si>
  <si>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</si>
  <si>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</si>
  <si>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</si>
  <si>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</si>
  <si>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</si>
  <si>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</si>
  <si>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</si>
  <si>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</si>
  <si>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</si>
  <si>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</si>
  <si>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</si>
  <si>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</si>
  <si>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</si>
  <si>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</si>
  <si>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</si>
  <si>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</si>
  <si>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</si>
  <si>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</si>
  <si>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</si>
  <si>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</si>
  <si>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</si>
  <si>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</si>
  <si>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</si>
  <si>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</si>
  <si>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</si>
  <si>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</si>
  <si>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</si>
  <si>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</si>
  <si>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</si>
  <si>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</si>
  <si>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</si>
  <si>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</si>
  <si>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</si>
  <si>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</si>
  <si>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</si>
  <si>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</si>
  <si>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</si>
  <si>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</si>
  <si>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</si>
  <si>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</si>
  <si>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</si>
  <si>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</si>
  <si>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</si>
  <si>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</si>
  <si>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</si>
  <si>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</si>
  <si>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</si>
  <si>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</si>
  <si>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</si>
  <si>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</si>
  <si>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</si>
  <si>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</si>
  <si>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</si>
  <si>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</si>
  <si>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</si>
  <si>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</si>
  <si>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</si>
  <si>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</si>
  <si>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</si>
  <si>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</si>
  <si>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</si>
  <si>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</si>
  <si>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</si>
  <si>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</si>
  <si>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</si>
  <si>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</si>
  <si>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</si>
  <si>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</si>
  <si>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</si>
  <si>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</si>
  <si>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</si>
  <si>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</si>
  <si>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</si>
  <si>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</si>
  <si>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</si>
  <si>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</si>
  <si>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</si>
  <si>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</si>
  <si>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</si>
  <si>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</si>
  <si>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</si>
  <si>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</si>
  <si>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</si>
  <si>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</si>
  <si>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</si>
  <si>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</si>
  <si>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</si>
  <si>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</si>
  <si>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</si>
  <si>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</si>
  <si>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</si>
  <si>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</si>
  <si>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</si>
  <si>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</si>
  <si>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</si>
  <si>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</si>
  <si>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</si>
  <si>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</si>
  <si>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</si>
  <si>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</si>
  <si>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</si>
  <si>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</si>
  <si>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</si>
  <si>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</si>
  <si>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</si>
  <si>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</si>
  <si>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</si>
  <si>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</si>
  <si>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</si>
  <si>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</si>
  <si>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</si>
  <si>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</si>
  <si>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</si>
  <si>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</si>
  <si>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</si>
  <si>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</si>
  <si>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</si>
  <si>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</si>
  <si>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</si>
  <si>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</si>
  <si>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</si>
  <si>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</si>
  <si>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</si>
  <si>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</si>
  <si>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</si>
  <si>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</si>
  <si>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</si>
  <si>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</si>
  <si>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</si>
  <si>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</si>
  <si>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</si>
  <si>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</si>
  <si>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</si>
  <si>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</si>
  <si>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</si>
  <si>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</si>
  <si>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</si>
  <si>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</si>
  <si>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</si>
  <si>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</si>
  <si>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</si>
  <si>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</si>
  <si>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</si>
  <si>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</si>
  <si>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</si>
  <si>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</si>
  <si>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</si>
  <si>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</si>
  <si>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</si>
  <si>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</si>
  <si>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</si>
  <si>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</si>
  <si>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</si>
  <si>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</si>
  <si>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</si>
  <si>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</si>
  <si>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</si>
  <si>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</si>
  <si>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</si>
  <si>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</si>
  <si>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</si>
  <si>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</si>
  <si>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</si>
  <si>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</si>
  <si>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</si>
  <si>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</si>
  <si>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</si>
  <si>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</si>
  <si>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</si>
  <si>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</si>
  <si>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</si>
  <si>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</si>
  <si>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</si>
  <si>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</si>
  <si>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</si>
  <si>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</si>
  <si>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</si>
  <si>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</si>
  <si>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</si>
  <si>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</si>
  <si>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</si>
  <si>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</si>
  <si>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</si>
  <si>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</si>
  <si>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</si>
  <si>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</si>
  <si>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</si>
  <si>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</si>
  <si>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</si>
  <si>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</si>
  <si>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</si>
  <si>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</si>
  <si>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</si>
  <si>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</si>
  <si>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</si>
  <si>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</si>
  <si>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</si>
  <si>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</si>
  <si>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</si>
  <si>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</si>
  <si>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</si>
  <si>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</si>
  <si>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</si>
  <si>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</si>
  <si>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</si>
  <si>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</si>
  <si>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</si>
  <si>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</si>
  <si>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</si>
  <si>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</si>
  <si>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</si>
  <si>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</si>
  <si>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</si>
  <si>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</si>
  <si>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</si>
  <si>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</si>
  <si>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</si>
  <si>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</si>
  <si>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</si>
  <si>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</si>
  <si>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</si>
  <si>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</si>
  <si>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</si>
  <si>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</si>
  <si>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</si>
  <si>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</si>
  <si>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</si>
  <si>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</si>
  <si>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</si>
  <si>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</si>
  <si>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</si>
  <si>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</si>
  <si>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</si>
  <si>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</si>
  <si>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</si>
  <si>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</si>
  <si>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</si>
  <si>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</si>
  <si>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</si>
  <si>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</si>
  <si>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</si>
  <si>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</si>
  <si>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</si>
  <si>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</si>
  <si>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</si>
  <si>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</si>
  <si>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</si>
  <si>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</si>
  <si>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</si>
  <si>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</si>
  <si>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</si>
  <si>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</si>
  <si>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</si>
  <si>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</si>
  <si>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</si>
  <si>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</si>
  <si>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</si>
  <si>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</si>
  <si>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</si>
  <si>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</si>
  <si>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</si>
  <si>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</si>
  <si>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</si>
  <si>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</si>
  <si>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</si>
  <si>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</si>
  <si>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</si>
  <si>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</si>
  <si>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</si>
  <si>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</si>
  <si>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</si>
  <si>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</si>
  <si>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</si>
  <si>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</si>
  <si>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</si>
  <si>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</si>
  <si>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</si>
  <si>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</si>
  <si>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</si>
  <si>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</si>
  <si>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</si>
  <si>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</si>
  <si>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</si>
  <si>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</si>
  <si>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</si>
  <si>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</si>
  <si>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</si>
  <si>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</si>
  <si>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</si>
  <si>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</si>
  <si>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</si>
  <si>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</si>
  <si>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</si>
  <si>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</si>
  <si>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</si>
  <si>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</si>
  <si>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</si>
  <si>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</si>
  <si>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</si>
  <si>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</si>
  <si>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</si>
  <si>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</si>
  <si>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</si>
  <si>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</si>
  <si>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</si>
  <si>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</si>
  <si>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</si>
  <si>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</si>
  <si>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</si>
  <si>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</si>
  <si>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</si>
  <si>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</si>
  <si>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</si>
  <si>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</si>
  <si>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</si>
  <si>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</si>
  <si>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</si>
  <si>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</si>
  <si>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</si>
  <si>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</si>
  <si>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</si>
  <si>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</si>
  <si>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</si>
  <si>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</si>
  <si>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</si>
  <si>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</si>
  <si>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</si>
  <si>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</si>
  <si>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</si>
  <si>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</si>
  <si>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</si>
  <si>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</si>
  <si>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</si>
  <si>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</si>
  <si>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</si>
  <si>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</si>
  <si>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</si>
  <si>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</si>
  <si>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</si>
  <si>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</si>
  <si>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</si>
  <si>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</si>
  <si>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</si>
  <si>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</si>
  <si>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</si>
  <si>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</si>
  <si>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</si>
  <si>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</si>
  <si>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</si>
  <si>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</si>
  <si>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</si>
  <si>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</si>
  <si>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</si>
  <si>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</si>
  <si>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</si>
  <si>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</si>
  <si>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</si>
  <si>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</si>
  <si>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</si>
  <si>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</si>
  <si>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</si>
  <si>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</si>
  <si>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</si>
  <si>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</si>
  <si>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</si>
  <si>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</si>
  <si>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</si>
  <si>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</si>
  <si>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</si>
  <si>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</si>
  <si>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</si>
  <si>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</si>
  <si>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</si>
  <si>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</si>
  <si>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</si>
  <si>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</si>
  <si>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</si>
  <si>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</si>
  <si>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</si>
  <si>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</si>
  <si>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</si>
  <si>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</si>
  <si>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</si>
  <si>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</si>
  <si>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</si>
  <si>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</si>
  <si>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</si>
  <si>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</si>
  <si>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</si>
  <si>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</si>
  <si>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</si>
  <si>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</si>
  <si>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</si>
  <si>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</si>
  <si>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</si>
  <si>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</si>
  <si>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</si>
  <si>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</si>
  <si>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</si>
  <si>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</si>
  <si>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</si>
  <si>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</si>
  <si>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</si>
  <si>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</si>
  <si>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</si>
  <si>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</si>
  <si>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</si>
  <si>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</si>
  <si>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</si>
  <si>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</si>
  <si>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</si>
  <si>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</si>
  <si>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</si>
  <si>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</si>
  <si>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</si>
  <si>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</si>
  <si>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</si>
  <si>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</si>
  <si>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</si>
  <si>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</si>
  <si>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</si>
  <si>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</si>
  <si>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</si>
  <si>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</si>
  <si>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</si>
  <si>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</si>
  <si>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</si>
  <si>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</si>
  <si>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</si>
  <si>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</si>
  <si>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</si>
  <si>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</si>
  <si>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</si>
  <si>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</si>
  <si>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</si>
  <si>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</si>
  <si>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</si>
  <si>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</si>
  <si>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</si>
  <si>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</si>
  <si>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</si>
  <si>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</si>
  <si>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</si>
  <si>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</si>
  <si>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</si>
  <si>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</si>
  <si>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</si>
  <si>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</si>
  <si>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</si>
  <si>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</si>
  <si>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</si>
  <si>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</si>
  <si>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</si>
  <si>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</si>
  <si>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</si>
  <si>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</si>
  <si>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</si>
  <si>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</si>
  <si>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</si>
  <si>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</si>
  <si>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</si>
  <si>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</si>
  <si>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</si>
  <si>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</si>
  <si>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</si>
  <si>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</si>
  <si>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</si>
  <si>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</si>
  <si>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</si>
  <si>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</si>
  <si>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</si>
  <si>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</si>
  <si>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</si>
  <si>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</si>
  <si>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</si>
  <si>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</si>
  <si>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</si>
  <si>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</si>
  <si>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</si>
  <si>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</si>
  <si>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</si>
  <si>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</si>
  <si>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</si>
  <si>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</si>
  <si>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</si>
  <si>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</si>
  <si>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</si>
  <si>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</si>
  <si>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</si>
  <si>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</si>
  <si>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</si>
  <si>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</si>
  <si>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</si>
  <si>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</si>
  <si>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</si>
  <si>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</si>
  <si>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</si>
  <si>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</si>
  <si>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</si>
  <si>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</si>
  <si>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</si>
  <si>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</si>
  <si>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</si>
  <si>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</si>
  <si>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</si>
  <si>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</si>
  <si>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</si>
  <si>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</si>
  <si>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</si>
  <si>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</si>
  <si>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</si>
  <si>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</si>
  <si>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</si>
  <si>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</si>
  <si>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</si>
  <si>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</si>
  <si>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</si>
  <si>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</si>
  <si>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</si>
  <si>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</si>
  <si>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</si>
  <si>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</si>
  <si>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</si>
  <si>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</si>
  <si>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</si>
  <si>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</si>
  <si>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</si>
  <si>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</si>
  <si>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</si>
  <si>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</si>
  <si>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</si>
  <si>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</si>
  <si>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</si>
  <si>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</si>
  <si>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</si>
  <si>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</si>
  <si>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</si>
  <si>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</si>
  <si>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</si>
  <si>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</si>
  <si>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</si>
  <si>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</si>
  <si>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</si>
  <si>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</si>
  <si>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</si>
  <si>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</si>
  <si>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</si>
  <si>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</si>
  <si>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</si>
  <si>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</si>
  <si>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</si>
  <si>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</si>
  <si>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</si>
  <si>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</si>
  <si>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</si>
  <si>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</si>
  <si>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</si>
  <si>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</si>
  <si>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</si>
  <si>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</si>
  <si>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</si>
  <si>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</si>
  <si>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</si>
  <si>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</si>
  <si>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</si>
  <si>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</si>
  <si>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</si>
  <si>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</si>
  <si>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</si>
  <si>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</si>
  <si>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</si>
  <si>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</si>
  <si>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</si>
  <si>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</si>
  <si>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</si>
  <si>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</si>
  <si>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</si>
  <si>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</si>
  <si>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</si>
  <si>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</si>
  <si>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</si>
  <si>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</si>
  <si>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</si>
  <si>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</si>
  <si>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</si>
  <si>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</si>
  <si>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</si>
  <si>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</si>
  <si>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</si>
  <si>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</si>
  <si>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</si>
  <si>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</si>
  <si>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</si>
  <si>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</si>
  <si>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</si>
  <si>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</si>
  <si>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</si>
  <si>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</si>
  <si>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</si>
  <si>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</si>
  <si>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</si>
  <si>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</si>
  <si>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</si>
  <si>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</si>
  <si>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</si>
  <si>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</si>
  <si>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</si>
  <si>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</si>
  <si>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</si>
  <si>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</si>
  <si>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</si>
  <si>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</si>
  <si>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</si>
  <si>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</si>
  <si>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</si>
  <si>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</si>
  <si>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</si>
  <si>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</si>
  <si>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</si>
  <si>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</si>
  <si>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</si>
  <si>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</si>
  <si>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</si>
  <si>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</si>
  <si>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</si>
  <si>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</si>
  <si>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</si>
  <si>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</si>
  <si>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</si>
  <si>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</si>
  <si>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</si>
  <si>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</si>
  <si>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</si>
  <si>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</si>
  <si>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</si>
  <si>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</si>
  <si>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</si>
  <si>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</si>
  <si>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</si>
  <si>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</si>
  <si>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</si>
  <si>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</si>
  <si>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</si>
  <si>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</si>
  <si>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</si>
  <si>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</si>
  <si>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</si>
  <si>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</si>
  <si>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</si>
  <si>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</si>
  <si>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</si>
  <si>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</si>
  <si>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</si>
  <si>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</si>
  <si>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</si>
  <si>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</si>
  <si>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</si>
  <si>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</si>
  <si>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</si>
  <si>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</si>
  <si>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</si>
  <si>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</si>
  <si>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</si>
  <si>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</si>
  <si>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</si>
  <si>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</si>
  <si>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</si>
  <si>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</si>
  <si>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</si>
  <si>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</si>
  <si>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</si>
  <si>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</si>
  <si>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</si>
  <si>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</si>
  <si>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</si>
  <si>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</si>
  <si>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</si>
  <si>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</si>
  <si>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</si>
  <si>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</si>
  <si>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</si>
  <si>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</si>
  <si>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</si>
  <si>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</si>
  <si>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</si>
  <si>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</si>
  <si>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</si>
  <si>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</si>
  <si>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</si>
  <si>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</si>
  <si>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</si>
  <si>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</si>
  <si>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</si>
  <si>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</si>
  <si>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</si>
  <si>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</si>
  <si>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</si>
  <si>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</si>
  <si>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</si>
  <si>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</si>
  <si>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</si>
  <si>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</si>
  <si>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</si>
  <si>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</si>
  <si>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</si>
  <si>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</si>
  <si>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</si>
  <si>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</si>
  <si>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</si>
  <si>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</si>
  <si>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</si>
  <si>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</si>
  <si>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</si>
  <si>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</si>
  <si>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</si>
  <si>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</si>
  <si>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</si>
  <si>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</si>
  <si>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</si>
  <si>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</si>
  <si>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</si>
  <si>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</si>
  <si>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</si>
  <si>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</si>
  <si>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</si>
  <si>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</si>
  <si>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</si>
  <si>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</si>
  <si>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</si>
  <si>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</si>
  <si>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</si>
  <si>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</si>
  <si>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</si>
  <si>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</si>
  <si>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</si>
  <si>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</si>
  <si>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</si>
  <si>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</si>
  <si>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</si>
  <si>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</si>
  <si>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</si>
  <si>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</si>
  <si>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</si>
  <si>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</si>
  <si>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</si>
  <si>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</si>
  <si>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</si>
  <si>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</si>
  <si>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</si>
  <si>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</si>
  <si>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</si>
  <si>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</si>
  <si>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</si>
  <si>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</si>
  <si>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</si>
  <si>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</si>
  <si>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</si>
  <si>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</si>
  <si>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</si>
  <si>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</si>
  <si>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</si>
  <si>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</si>
  <si>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</si>
  <si>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</si>
  <si>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</si>
  <si>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</si>
  <si>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</si>
  <si>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</si>
  <si>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</si>
  <si>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</si>
  <si>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</si>
  <si>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</si>
  <si>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</si>
  <si>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</si>
  <si>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</si>
  <si>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</si>
  <si>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</si>
  <si>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</si>
  <si>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</si>
  <si>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</si>
  <si>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</si>
  <si>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</si>
  <si>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</si>
  <si>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</si>
  <si>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</si>
  <si>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</si>
  <si>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</si>
  <si>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</si>
  <si>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</si>
  <si>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</si>
  <si>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</si>
  <si>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</si>
  <si>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</si>
  <si>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</si>
  <si>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</si>
  <si>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</si>
  <si>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</si>
  <si>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</si>
  <si>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</si>
  <si>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</si>
  <si>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</si>
  <si>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</si>
  <si>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</si>
  <si>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</si>
  <si>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</si>
  <si>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</si>
  <si>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</si>
  <si>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</si>
  <si>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</si>
  <si>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</si>
  <si>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</si>
  <si>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</si>
  <si>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</si>
  <si>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</si>
  <si>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</si>
  <si>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</si>
  <si>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</si>
  <si>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</si>
  <si>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</si>
  <si>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</si>
  <si>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</si>
  <si>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</si>
  <si>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</si>
  <si>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</si>
  <si>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</si>
  <si>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</si>
  <si>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</si>
  <si>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</si>
  <si>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</si>
  <si>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</si>
  <si>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</si>
  <si>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</si>
  <si>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</si>
  <si>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</si>
  <si>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</si>
  <si>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</si>
  <si>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</si>
  <si>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</si>
  <si>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</si>
  <si>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</si>
  <si>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</si>
  <si>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</si>
  <si>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</si>
  <si>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</si>
  <si>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</si>
  <si>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</si>
  <si>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</si>
  <si>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</si>
  <si>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</si>
  <si>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</si>
  <si>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</si>
  <si>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</si>
  <si>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</si>
  <si>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</si>
  <si>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</si>
  <si>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</si>
  <si>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</si>
  <si>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</si>
  <si>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</si>
  <si>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</si>
  <si>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</si>
  <si>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</si>
  <si>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</si>
  <si>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</si>
  <si>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</si>
  <si>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</si>
  <si>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</si>
  <si>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</si>
  <si>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</si>
  <si>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</si>
  <si>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</si>
  <si>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</si>
  <si>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</si>
  <si>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</si>
  <si>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</si>
  <si>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</si>
  <si>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</si>
  <si>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</si>
  <si>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</si>
  <si>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</si>
  <si>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</si>
  <si>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</si>
  <si>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</si>
  <si>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</si>
  <si>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</si>
  <si>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</si>
  <si>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</si>
  <si>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</si>
  <si>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</si>
  <si>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</si>
  <si>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</si>
  <si>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</si>
  <si>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</si>
  <si>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</si>
  <si>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</si>
  <si>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</si>
  <si>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</si>
  <si>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</si>
  <si>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</si>
  <si>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</si>
  <si>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</si>
  <si>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</si>
  <si>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</si>
  <si>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</si>
  <si>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</si>
  <si>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</si>
  <si>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</si>
  <si>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</si>
  <si>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</si>
  <si>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</si>
  <si>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</si>
  <si>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</si>
  <si>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</si>
  <si>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</si>
  <si>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</si>
  <si>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</si>
  <si>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</si>
  <si>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</si>
  <si>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</si>
  <si>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</si>
  <si>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</si>
  <si>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</si>
  <si>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</si>
  <si>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</si>
  <si>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</si>
  <si>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</si>
  <si>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</si>
  <si>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</si>
  <si>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</si>
  <si>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</si>
  <si>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</si>
  <si>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</si>
  <si>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</si>
  <si>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</si>
  <si>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</si>
  <si>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</si>
  <si>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</si>
  <si>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</si>
  <si>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</si>
  <si>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</si>
  <si>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</si>
  <si>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</si>
  <si>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</si>
  <si>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</si>
  <si>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</si>
  <si>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</si>
  <si>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</si>
  <si>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</si>
  <si>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</si>
  <si>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</si>
  <si>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</si>
  <si>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</si>
  <si>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</si>
  <si>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</si>
  <si>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</si>
  <si>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</si>
  <si>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</si>
  <si>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</si>
  <si>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</si>
  <si>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</si>
  <si>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</si>
  <si>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</si>
  <si>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</si>
  <si>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</si>
  <si>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</si>
  <si>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</si>
  <si>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</si>
  <si>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</si>
  <si>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</si>
  <si>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</si>
  <si>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</si>
  <si>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</si>
  <si>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</si>
  <si>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</si>
  <si>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</si>
  <si>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</si>
  <si>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</si>
  <si>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</si>
  <si>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</si>
  <si>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</si>
  <si>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</si>
  <si>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</si>
  <si>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</si>
  <si>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</si>
  <si>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</si>
  <si>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</si>
  <si>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</si>
  <si>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</si>
  <si>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</si>
  <si>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</si>
  <si>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</si>
  <si>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</si>
  <si>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</si>
  <si>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</si>
  <si>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</si>
  <si>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</si>
  <si>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</si>
  <si>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</si>
  <si>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</si>
  <si>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</si>
  <si>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</si>
  <si>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</si>
  <si>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</si>
  <si>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</si>
  <si>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</si>
  <si>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</si>
  <si>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</si>
  <si>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</si>
  <si>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</si>
  <si>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</si>
  <si>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</si>
  <si>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</si>
  <si>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</si>
  <si>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</si>
  <si>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</si>
  <si>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</si>
  <si>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</si>
  <si>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</si>
  <si>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</si>
  <si>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</si>
  <si>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</si>
  <si>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</si>
  <si>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</si>
  <si>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</si>
  <si>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</si>
  <si>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</si>
  <si>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</si>
  <si>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</si>
  <si>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</si>
  <si>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</si>
  <si>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</si>
  <si>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</si>
  <si>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</si>
  <si>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</si>
  <si>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</si>
  <si>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</si>
  <si>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</si>
  <si>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</si>
  <si>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</si>
  <si>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</si>
  <si>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</si>
  <si>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</si>
  <si>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</si>
  <si>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</si>
  <si>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</si>
  <si>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</si>
  <si>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</si>
  <si>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</si>
  <si>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</si>
  <si>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</si>
  <si>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</si>
  <si>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</si>
  <si>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</si>
  <si>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</si>
  <si>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</si>
  <si>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</si>
  <si>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</si>
  <si>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</si>
  <si>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</si>
  <si>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</si>
  <si>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</si>
  <si>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</si>
  <si>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</si>
  <si>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</si>
  <si>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</si>
  <si>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</si>
  <si>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</si>
  <si>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</si>
  <si>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</si>
  <si>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</si>
  <si>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</si>
  <si>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</si>
  <si>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</si>
  <si>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</si>
  <si>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</si>
  <si>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</si>
  <si>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</si>
  <si>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</si>
  <si>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</si>
  <si>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</si>
  <si>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</si>
  <si>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</si>
  <si>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</si>
  <si>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</si>
  <si>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</si>
  <si>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</si>
  <si>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</si>
  <si>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</si>
  <si>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</si>
  <si>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</si>
  <si>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</si>
  <si>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</si>
  <si>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</si>
  <si>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</si>
  <si>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</si>
  <si>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</si>
  <si>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</si>
  <si>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</si>
  <si>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</si>
  <si>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</si>
  <si>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</si>
  <si>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</si>
  <si>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</si>
  <si>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</si>
  <si>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</si>
  <si>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</si>
  <si>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</si>
  <si>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</si>
  <si>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</si>
  <si>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</si>
  <si>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</si>
  <si>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</si>
  <si>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</si>
  <si>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</si>
  <si>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</si>
  <si>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</si>
  <si>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</si>
  <si>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</si>
  <si>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</si>
  <si>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</si>
  <si>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</si>
  <si>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</si>
  <si>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</si>
  <si>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</si>
  <si>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</si>
  <si>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</si>
  <si>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</si>
  <si>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</si>
  <si>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</si>
  <si>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</si>
  <si>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</si>
  <si>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</si>
  <si>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</si>
  <si>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</si>
  <si>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</si>
  <si>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</si>
  <si>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</si>
  <si>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</si>
  <si>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</si>
  <si>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</si>
  <si>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</si>
  <si>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</si>
  <si>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</si>
  <si>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</si>
  <si>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</si>
  <si>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</si>
  <si>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</si>
  <si>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</si>
  <si>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</si>
  <si>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</si>
  <si>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</si>
  <si>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</si>
  <si>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</si>
  <si>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</si>
  <si>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</si>
  <si>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</si>
  <si>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</si>
  <si>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</si>
  <si>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</si>
  <si>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</si>
  <si>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</si>
  <si>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</si>
  <si>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</si>
  <si>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</si>
  <si>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</si>
  <si>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</si>
  <si>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</si>
  <si>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</si>
  <si>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</si>
  <si>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</si>
  <si>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</si>
  <si>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</si>
  <si>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</si>
  <si>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</si>
  <si>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</si>
  <si>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</si>
  <si>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</si>
  <si>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</si>
  <si>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</si>
  <si>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</si>
  <si>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</si>
  <si>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</si>
  <si>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</si>
  <si>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</si>
  <si>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</si>
  <si>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</si>
  <si>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</si>
  <si>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</si>
  <si>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</si>
  <si>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</si>
  <si>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</si>
  <si>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</si>
  <si>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</si>
  <si>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</si>
  <si>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</si>
  <si>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</si>
  <si>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</si>
  <si>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</si>
  <si>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</si>
  <si>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</si>
  <si>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</si>
  <si>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</si>
  <si>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</si>
  <si>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</si>
  <si>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</si>
  <si>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</si>
  <si>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</si>
  <si>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</si>
  <si>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</si>
  <si>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</si>
  <si>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</si>
  <si>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</si>
  <si>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</si>
  <si>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</si>
  <si>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</si>
  <si>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</si>
  <si>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</si>
  <si>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</si>
  <si>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</si>
  <si>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</si>
  <si>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</si>
  <si>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</si>
  <si>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</si>
  <si>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</si>
  <si>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</si>
  <si>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</si>
  <si>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</si>
  <si>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</si>
  <si>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</si>
  <si>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</si>
  <si>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</si>
  <si>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</si>
  <si>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</si>
  <si>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</si>
  <si>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</si>
  <si>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</si>
  <si>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</si>
  <si>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</si>
  <si>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</si>
  <si>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</si>
  <si>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</si>
  <si>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</si>
  <si>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</si>
  <si>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</si>
  <si>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</si>
  <si>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</si>
  <si>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</si>
  <si>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</si>
  <si>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</si>
  <si>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</si>
  <si>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</si>
  <si>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</si>
  <si>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</si>
  <si>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</si>
  <si>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</si>
  <si>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</si>
  <si>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</si>
  <si>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</si>
  <si>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</si>
  <si>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</si>
  <si>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</si>
  <si>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</si>
  <si>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</si>
  <si>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</si>
  <si>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</si>
  <si>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</si>
  <si>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</si>
  <si>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</si>
  <si>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</si>
  <si>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</si>
  <si>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</si>
  <si>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</si>
  <si>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</si>
  <si>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</si>
  <si>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</si>
  <si>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</si>
  <si>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</si>
  <si>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</si>
  <si>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</si>
  <si>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</si>
  <si>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</si>
  <si>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</si>
  <si>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</si>
  <si>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</si>
  <si>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</si>
  <si>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</si>
  <si>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</si>
  <si>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</si>
  <si>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</si>
  <si>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</si>
  <si>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</si>
  <si>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</si>
  <si>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</si>
  <si>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</si>
  <si>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</si>
  <si>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</si>
  <si>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</si>
  <si>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</si>
  <si>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</si>
  <si>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</si>
  <si>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</si>
  <si>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</si>
  <si>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</si>
  <si>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</si>
  <si>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</si>
  <si>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</si>
  <si>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</si>
  <si>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</si>
  <si>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</si>
  <si>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</si>
  <si>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</si>
  <si>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</si>
  <si>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</si>
  <si>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</si>
  <si>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</si>
  <si>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</si>
  <si>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</si>
  <si>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</si>
  <si>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</si>
  <si>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</si>
  <si>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</si>
  <si>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</si>
  <si>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</si>
  <si>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</si>
  <si>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</si>
  <si>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</si>
  <si>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</si>
  <si>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</si>
  <si>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</si>
  <si>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</si>
  <si>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</si>
  <si>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</si>
  <si>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</si>
  <si>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</si>
  <si>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</si>
  <si>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</si>
  <si>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</si>
  <si>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</si>
  <si>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</si>
  <si>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</si>
  <si>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</si>
  <si>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</si>
  <si>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</si>
  <si>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</si>
  <si>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</si>
  <si>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</si>
  <si>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</si>
  <si>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</si>
  <si>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</si>
  <si>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</si>
  <si>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</si>
  <si>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</si>
  <si>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</si>
  <si>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</si>
  <si>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</si>
  <si>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</si>
  <si>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</si>
  <si>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</si>
  <si>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</si>
  <si>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</si>
  <si>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</si>
  <si>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</si>
  <si>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</si>
  <si>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</si>
  <si>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</si>
  <si>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</si>
  <si>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</si>
  <si>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</si>
  <si>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</si>
  <si>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</si>
  <si>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</si>
  <si>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</si>
  <si>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</si>
  <si>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</si>
  <si>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</si>
  <si>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</si>
  <si>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</si>
  <si>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</si>
  <si>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</si>
  <si>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</si>
  <si>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</si>
  <si>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</si>
  <si>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</si>
  <si>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</si>
  <si>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</si>
  <si>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</si>
  <si>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</si>
  <si>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</si>
  <si>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</si>
  <si>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</si>
  <si>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</si>
  <si>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</si>
  <si>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</si>
  <si>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</si>
  <si>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</si>
  <si>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</si>
  <si>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</si>
  <si>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</si>
  <si>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</si>
  <si>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</si>
  <si>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</si>
  <si>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</si>
  <si>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</si>
  <si>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</si>
  <si>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</si>
  <si>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</si>
  <si>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</si>
  <si>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</si>
  <si>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</si>
  <si>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</si>
  <si>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</si>
  <si>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</si>
  <si>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</si>
  <si>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</si>
  <si>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</si>
  <si>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</si>
  <si>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</si>
  <si>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</si>
  <si>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</si>
  <si>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</si>
  <si>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</si>
  <si>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</si>
  <si>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</si>
  <si>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</si>
  <si>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</si>
  <si>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</si>
  <si>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</si>
  <si>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</si>
  <si>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</si>
  <si>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</si>
  <si>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</si>
  <si>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</si>
  <si>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</si>
  <si>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</si>
  <si>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</si>
  <si>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</si>
  <si>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</si>
  <si>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</si>
  <si>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</si>
  <si>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</si>
  <si>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</si>
  <si>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</si>
  <si>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</si>
  <si>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</si>
  <si>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</si>
  <si>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</si>
  <si>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</si>
  <si>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</si>
  <si>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</si>
  <si>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</si>
  <si>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</si>
  <si>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</si>
  <si>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</si>
  <si>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</si>
  <si>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</si>
  <si>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</si>
  <si>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</si>
  <si>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</si>
  <si>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</si>
  <si>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</si>
  <si>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</si>
  <si>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</si>
  <si>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</si>
  <si>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</si>
  <si>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</si>
  <si>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</si>
  <si>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</si>
  <si>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</si>
  <si>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</si>
  <si>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</si>
  <si>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</si>
  <si>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</si>
  <si>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</si>
  <si>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</si>
  <si>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</si>
  <si>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</si>
  <si>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</si>
  <si>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</si>
  <si>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</si>
  <si>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</si>
  <si>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</si>
  <si>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</si>
  <si>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</si>
  <si>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</si>
  <si>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</si>
  <si>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</si>
  <si>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</si>
  <si>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</si>
  <si>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</si>
  <si>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</si>
  <si>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</si>
  <si>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</si>
  <si>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</si>
  <si>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</si>
  <si>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</si>
  <si>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</si>
  <si>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</si>
  <si>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</si>
  <si>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</si>
  <si>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</si>
  <si>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</si>
  <si>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</si>
  <si>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</si>
  <si>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</si>
  <si>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</si>
  <si>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</si>
  <si>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</si>
  <si>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</si>
  <si>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</si>
  <si>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</si>
  <si>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</si>
  <si>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</si>
  <si>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</si>
  <si>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</si>
  <si>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</si>
  <si>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</si>
  <si>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</si>
  <si>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</si>
  <si>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</si>
  <si>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</si>
  <si>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</si>
  <si>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</si>
  <si>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</si>
  <si>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</si>
  <si>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</si>
  <si>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</si>
  <si>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</si>
  <si>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</si>
  <si>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</si>
  <si>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</si>
  <si>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</si>
  <si>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</si>
  <si>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</si>
  <si>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</si>
  <si>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</si>
  <si>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</si>
  <si>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</si>
  <si>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</si>
  <si>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</si>
  <si>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</si>
  <si>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</si>
  <si>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</si>
  <si>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</si>
  <si>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</si>
  <si>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</si>
  <si>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</si>
  <si>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</si>
  <si>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</si>
  <si>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</si>
  <si>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</si>
  <si>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</si>
  <si>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</si>
  <si>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</si>
  <si>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</si>
  <si>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</si>
  <si>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</si>
  <si>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</si>
  <si>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</si>
  <si>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</si>
  <si>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</si>
  <si>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</si>
  <si>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</si>
  <si>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</si>
  <si>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</si>
  <si>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</si>
  <si>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</si>
  <si>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</si>
  <si>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</si>
  <si>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</si>
  <si>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</si>
  <si>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</si>
  <si>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</si>
  <si>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</si>
  <si>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</si>
  <si>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</si>
  <si>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</si>
  <si>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</si>
  <si>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</si>
  <si>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</si>
  <si>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</si>
  <si>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</si>
  <si>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</si>
  <si>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</si>
  <si>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</si>
  <si>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</si>
  <si>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</si>
  <si>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</si>
  <si>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</si>
  <si>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</si>
  <si>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</si>
  <si>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</si>
  <si>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</si>
  <si>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</si>
  <si>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</si>
  <si>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</si>
  <si>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</si>
  <si>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</si>
  <si>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</si>
  <si>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</si>
  <si>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</si>
  <si>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</si>
  <si>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</si>
  <si>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</si>
  <si>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</si>
  <si>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</si>
  <si>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</si>
  <si>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</si>
  <si>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</si>
  <si>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</si>
  <si>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</si>
  <si>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</si>
  <si>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</si>
  <si>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</si>
  <si>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</si>
  <si>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</si>
  <si>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</si>
  <si>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</si>
  <si>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</si>
  <si>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</si>
  <si>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</si>
  <si>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</si>
  <si>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</si>
  <si>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</si>
  <si>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</si>
  <si>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</si>
  <si>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</si>
  <si>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</si>
  <si>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</si>
  <si>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</si>
  <si>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</si>
  <si>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</si>
  <si>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</si>
  <si>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</si>
  <si>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</si>
  <si>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</si>
  <si>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</si>
  <si>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</si>
  <si>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</si>
  <si>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</si>
  <si>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</si>
  <si>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</si>
  <si>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</si>
  <si>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</si>
  <si>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</si>
  <si>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</si>
  <si>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</si>
  <si>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</si>
  <si>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</si>
  <si>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</si>
  <si>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</si>
  <si>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</si>
  <si>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</si>
  <si>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</si>
  <si>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</si>
  <si>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</si>
  <si>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</si>
  <si>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</si>
  <si>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</si>
  <si>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</si>
  <si>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</si>
  <si>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</si>
  <si>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</si>
  <si>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</si>
  <si>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</si>
  <si>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</si>
  <si>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</si>
  <si>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</si>
  <si>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</si>
  <si>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</si>
  <si>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</si>
  <si>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</si>
  <si>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</si>
  <si>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</si>
  <si>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</si>
  <si>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</si>
  <si>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</si>
  <si>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</si>
  <si>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</si>
  <si>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</si>
  <si>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</si>
  <si>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</si>
  <si>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</si>
  <si>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</si>
  <si>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</si>
  <si>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</si>
  <si>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</si>
  <si>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</si>
  <si>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</si>
  <si>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</si>
  <si>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</si>
  <si>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</si>
  <si>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</si>
  <si>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</si>
  <si>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</si>
  <si>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</si>
  <si>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</si>
  <si>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</si>
  <si>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</si>
  <si>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</si>
  <si>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</si>
  <si>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</si>
  <si>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</si>
  <si>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</si>
  <si>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</si>
  <si>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</si>
  <si>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</si>
  <si>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</si>
  <si>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</si>
  <si>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</si>
  <si>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</si>
  <si>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</si>
  <si>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</si>
  <si>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</si>
  <si>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</si>
  <si>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</si>
  <si>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</si>
  <si>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</si>
  <si>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</si>
  <si>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</si>
  <si>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</si>
  <si>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</si>
  <si>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</si>
  <si>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</si>
  <si>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</si>
  <si>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</si>
  <si>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</si>
  <si>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</si>
  <si>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</si>
  <si>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</si>
  <si>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</si>
  <si>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</si>
  <si>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</si>
  <si>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</si>
  <si>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</si>
  <si>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</si>
  <si>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</si>
  <si>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</si>
  <si>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</si>
  <si>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</si>
  <si>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</si>
  <si>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</si>
  <si>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</si>
  <si>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</si>
  <si>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</si>
  <si>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</si>
  <si>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</si>
  <si>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</si>
  <si>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</si>
  <si>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</si>
  <si>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</si>
  <si>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</si>
  <si>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</si>
  <si>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</si>
  <si>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</si>
  <si>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</si>
  <si>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</si>
  <si>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</si>
  <si>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</si>
  <si>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</si>
  <si>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</si>
  <si>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</si>
  <si>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</si>
  <si>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</si>
  <si>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</si>
  <si>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</si>
  <si>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</si>
  <si>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</si>
  <si>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</si>
  <si>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</si>
  <si>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</si>
  <si>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</si>
  <si>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</si>
  <si>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</si>
  <si>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</si>
  <si>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</si>
  <si>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</si>
  <si>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</si>
  <si>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</si>
  <si>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</si>
  <si>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</si>
  <si>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</si>
  <si>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</si>
  <si>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</si>
  <si>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</si>
  <si>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</si>
  <si>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</si>
  <si>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</si>
  <si>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</si>
  <si>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</si>
  <si>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</si>
  <si>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</si>
  <si>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</si>
  <si>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</si>
  <si>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</si>
  <si>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</si>
  <si>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</si>
  <si>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</si>
  <si>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</si>
  <si>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</si>
  <si>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</si>
  <si>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</si>
  <si>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</si>
  <si>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</si>
  <si>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</si>
  <si>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</si>
  <si>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</si>
  <si>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</si>
  <si>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</si>
  <si>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</si>
  <si>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</si>
  <si>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</si>
  <si>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</si>
  <si>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</si>
  <si>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</si>
  <si>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</si>
  <si>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</si>
  <si>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</si>
  <si>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</si>
  <si>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</si>
  <si>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</si>
  <si>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</si>
  <si>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</si>
  <si>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</si>
  <si>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</si>
  <si>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</si>
  <si>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</si>
  <si>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</si>
  <si>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</si>
  <si>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</si>
  <si>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</si>
  <si>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</si>
  <si>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</si>
  <si>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</si>
  <si>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</si>
  <si>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</si>
  <si>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</si>
  <si>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</si>
  <si>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</si>
  <si>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</si>
  <si>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</si>
  <si>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</si>
  <si>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</si>
  <si>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</si>
  <si>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</si>
  <si>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</si>
  <si>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</si>
  <si>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</si>
  <si>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</si>
  <si>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</si>
  <si>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</si>
  <si>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</si>
  <si>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</si>
  <si>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</si>
  <si>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</si>
  <si>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</si>
  <si>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</si>
  <si>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</si>
  <si>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</si>
  <si>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</si>
  <si>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</si>
  <si>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</si>
  <si>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</si>
  <si>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</si>
  <si>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</si>
  <si>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</si>
  <si>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</si>
  <si>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</si>
  <si>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</si>
  <si>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</si>
  <si>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</si>
  <si>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</si>
  <si>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</si>
  <si>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</si>
  <si>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</si>
  <si>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</si>
  <si>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</si>
  <si>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</si>
  <si>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</si>
  <si>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</si>
  <si>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</si>
  <si>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</si>
  <si>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</si>
  <si>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</si>
  <si>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</si>
  <si>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</si>
  <si>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</si>
  <si>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</si>
  <si>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</si>
  <si>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</si>
  <si>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</si>
  <si>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</si>
  <si>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</si>
  <si>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</si>
  <si>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</si>
  <si>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</si>
  <si>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</si>
  <si>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</si>
  <si>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</si>
  <si>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</si>
  <si>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</si>
  <si>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</si>
  <si>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</si>
  <si>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</si>
  <si>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</si>
  <si>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</si>
  <si>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</si>
  <si>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</si>
  <si>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</si>
  <si>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</si>
  <si>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</si>
  <si>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</si>
  <si>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</si>
  <si>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</si>
  <si>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</si>
  <si>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</si>
  <si>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</si>
  <si>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</si>
  <si>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</si>
  <si>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</si>
  <si>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</si>
  <si>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</si>
  <si>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</si>
  <si>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</si>
  <si>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</si>
  <si>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</si>
  <si>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</si>
  <si>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</si>
  <si>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</si>
  <si>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</si>
  <si>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</si>
  <si>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</si>
  <si>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</si>
  <si>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</si>
  <si>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</si>
  <si>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</si>
  <si>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</si>
  <si>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</si>
  <si>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</si>
  <si>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</si>
  <si>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</si>
  <si>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</si>
  <si>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</si>
  <si>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</si>
  <si>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</si>
  <si>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</si>
  <si>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</si>
  <si>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</si>
  <si>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</si>
  <si>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</si>
  <si>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</si>
  <si>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</si>
  <si>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</si>
  <si>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</si>
  <si>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</si>
  <si>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</si>
  <si>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</si>
  <si>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</si>
  <si>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</si>
  <si>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</si>
  <si>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</si>
  <si>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</si>
  <si>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</si>
  <si>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</si>
  <si>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</si>
  <si>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</si>
  <si>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</si>
  <si>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</si>
  <si>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</si>
  <si>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</si>
  <si>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</si>
  <si>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</si>
  <si>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</si>
  <si>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</si>
  <si>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</si>
  <si>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</si>
  <si>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</si>
  <si>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</si>
  <si>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</si>
  <si>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</si>
  <si>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</si>
  <si>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</si>
  <si>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</si>
  <si>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</si>
  <si>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</si>
  <si>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</si>
  <si>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</si>
  <si>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</si>
  <si>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</si>
  <si>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</si>
  <si>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</si>
  <si>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</si>
  <si>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</si>
  <si>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</si>
  <si>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</si>
  <si>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</si>
  <si>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</si>
  <si>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</si>
  <si>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</si>
  <si>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</si>
  <si>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</si>
  <si>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</si>
  <si>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</si>
  <si>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</si>
  <si>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</si>
  <si>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</si>
  <si>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</si>
  <si>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</si>
  <si>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</si>
  <si>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</si>
  <si>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</si>
  <si>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</si>
  <si>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</si>
  <si>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</si>
  <si>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</si>
  <si>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</si>
  <si>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</si>
  <si>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</si>
  <si>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</si>
  <si>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</si>
  <si>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</si>
  <si>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</si>
  <si>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</si>
  <si>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</si>
  <si>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</si>
  <si>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</si>
  <si>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</si>
  <si>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</si>
  <si>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</si>
  <si>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</si>
  <si>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</si>
  <si>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</si>
  <si>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</si>
  <si>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</si>
  <si>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</si>
  <si>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</si>
  <si>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</si>
  <si>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</si>
  <si>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</si>
  <si>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</si>
  <si>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</si>
  <si>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</si>
  <si>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</si>
  <si>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</si>
  <si>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</si>
  <si>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</si>
  <si>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</si>
  <si>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</si>
  <si>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</si>
  <si>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</si>
  <si>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</si>
  <si>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</si>
  <si>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</si>
  <si>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</si>
  <si>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</si>
  <si>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</si>
  <si>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</si>
  <si>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</si>
  <si>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</si>
  <si>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</si>
  <si>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</si>
  <si>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</si>
  <si>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</si>
  <si>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</si>
  <si>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</si>
  <si>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</si>
  <si>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</si>
  <si>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</si>
  <si>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</si>
  <si>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</si>
  <si>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</si>
  <si>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</si>
  <si>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</si>
  <si>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</si>
  <si>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</si>
  <si>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</si>
  <si>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</si>
  <si>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</si>
  <si>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</si>
  <si>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</si>
  <si>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</si>
  <si>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</si>
  <si>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</si>
  <si>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</si>
  <si>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</si>
  <si>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</si>
  <si>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</si>
  <si>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</si>
  <si>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</si>
  <si>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</si>
  <si>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</si>
  <si>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</si>
  <si>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</si>
  <si>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</si>
  <si>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</si>
  <si>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</si>
  <si>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</si>
  <si>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</si>
  <si>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</si>
  <si>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</si>
  <si>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</si>
  <si>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</si>
  <si>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</si>
  <si>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</si>
  <si>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</si>
  <si>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</si>
  <si>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</si>
  <si>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</si>
  <si>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</si>
  <si>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</si>
  <si>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</si>
  <si>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</si>
  <si>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</si>
  <si>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</si>
  <si>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</si>
  <si>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</si>
  <si>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</si>
  <si>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</si>
  <si>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</si>
  <si>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</si>
  <si>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</si>
  <si>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</si>
  <si>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</si>
  <si>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</si>
  <si>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</si>
  <si>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</si>
  <si>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</si>
  <si>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</si>
  <si>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</si>
  <si>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</si>
  <si>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</si>
  <si>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</si>
  <si>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</si>
  <si>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</si>
  <si>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</si>
  <si>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</si>
  <si>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</si>
  <si>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</si>
  <si>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</si>
  <si>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</si>
  <si>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</si>
  <si>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</si>
  <si>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</si>
  <si>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</si>
  <si>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</si>
  <si>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</si>
  <si>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</si>
  <si>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</si>
  <si>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</si>
  <si>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</si>
  <si>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</si>
  <si>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</si>
  <si>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</si>
  <si>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</si>
  <si>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</si>
  <si>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</si>
  <si>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</si>
  <si>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</si>
  <si>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</si>
  <si>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</si>
  <si>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</si>
  <si>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</si>
  <si>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</si>
  <si>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</si>
  <si>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</si>
  <si>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</si>
  <si>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</si>
  <si>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</si>
  <si>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</si>
  <si>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</si>
  <si>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</si>
  <si>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</si>
  <si>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</si>
  <si>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</si>
  <si>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</si>
  <si>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</si>
  <si>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</si>
  <si>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</si>
  <si>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</si>
  <si>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</si>
  <si>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</si>
  <si>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</si>
  <si>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</si>
  <si>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</si>
  <si>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</si>
  <si>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</si>
  <si>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</si>
  <si>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</si>
  <si>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</si>
  <si>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</si>
  <si>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</si>
  <si>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</si>
  <si>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</si>
  <si>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</si>
  <si>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</si>
  <si>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</si>
  <si>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</si>
  <si>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</si>
  <si>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</si>
  <si>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</si>
  <si>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</si>
  <si>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</si>
  <si>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</si>
  <si>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</si>
  <si>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</si>
  <si>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</si>
  <si>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</si>
  <si>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</si>
  <si>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</si>
  <si>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</si>
  <si>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</si>
  <si>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</si>
  <si>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</si>
  <si>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</si>
  <si>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</si>
  <si>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</si>
  <si>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</si>
  <si>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</si>
  <si>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</si>
  <si>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</si>
  <si>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</si>
  <si>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</si>
  <si>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</si>
  <si>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</si>
  <si>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</si>
  <si>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</si>
  <si>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</si>
  <si>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</si>
  <si>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</si>
  <si>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</si>
  <si>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</si>
  <si>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</si>
  <si>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</si>
  <si>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</si>
  <si>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</si>
  <si>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</si>
  <si>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</si>
  <si>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</si>
  <si>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</si>
  <si>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</si>
  <si>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</si>
  <si>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</si>
  <si>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</si>
  <si>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</si>
  <si>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</si>
  <si>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</si>
  <si>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</si>
  <si>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</si>
  <si>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</si>
  <si>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</si>
  <si>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</si>
  <si>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</si>
  <si>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</si>
  <si>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</si>
  <si>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</si>
  <si>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</si>
  <si>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</si>
  <si>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</si>
  <si>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</si>
  <si>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</si>
  <si>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</si>
  <si>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</si>
  <si>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</si>
  <si>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</si>
  <si>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</si>
  <si>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</si>
  <si>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</si>
  <si>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</si>
  <si>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</si>
  <si>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</si>
  <si>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</si>
  <si>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</si>
  <si>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</si>
  <si>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</si>
  <si>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</si>
  <si>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</si>
  <si>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</si>
  <si>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</si>
  <si>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</si>
  <si>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</si>
  <si>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</si>
  <si>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</si>
  <si>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</si>
  <si>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</si>
  <si>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</si>
  <si>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</si>
  <si>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</si>
  <si>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</si>
  <si>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</si>
  <si>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</si>
  <si>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</si>
  <si>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</si>
  <si>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</si>
  <si>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</si>
  <si>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</si>
  <si>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</si>
  <si>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</si>
  <si>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</si>
  <si>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</si>
  <si>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</si>
  <si>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</si>
  <si>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</si>
  <si>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</si>
  <si>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</si>
  <si>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</si>
  <si>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</si>
  <si>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</si>
  <si>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</si>
  <si>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</si>
  <si>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</si>
  <si>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</si>
  <si>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</si>
  <si>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</si>
  <si>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</si>
  <si>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</si>
  <si>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</si>
  <si>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</si>
  <si>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</si>
  <si>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</si>
  <si>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</si>
  <si>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</si>
  <si>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</si>
  <si>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</si>
  <si>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</si>
  <si>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</si>
  <si>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</si>
  <si>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</si>
  <si>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</si>
  <si>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</si>
  <si>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</si>
  <si>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</si>
  <si>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</si>
  <si>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</si>
  <si>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</si>
  <si>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</si>
  <si>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</si>
  <si>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</si>
  <si>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</si>
  <si>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</si>
  <si>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</si>
  <si>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</si>
  <si>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</si>
  <si>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</si>
  <si>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</si>
  <si>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</si>
  <si>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</si>
  <si>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</si>
  <si>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</si>
  <si>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</si>
  <si>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</si>
  <si>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</si>
  <si>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</si>
  <si>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</si>
  <si>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</si>
  <si>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</si>
  <si>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</si>
  <si>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</si>
  <si>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</si>
  <si>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</si>
  <si>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</si>
  <si>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</si>
  <si>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</si>
  <si>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</si>
  <si>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</si>
  <si>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</si>
  <si>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</si>
  <si>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</si>
  <si>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</si>
  <si>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</si>
  <si>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</si>
  <si>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</si>
  <si>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</si>
  <si>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</si>
  <si>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</si>
  <si>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</si>
  <si>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</si>
  <si>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</si>
  <si>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</si>
  <si>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</si>
  <si>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</si>
  <si>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</si>
  <si>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</si>
  <si>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</si>
  <si>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</si>
  <si>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</si>
  <si>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</si>
  <si>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</si>
  <si>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</si>
  <si>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</si>
  <si>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</si>
  <si>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</si>
  <si>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</si>
  <si>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</si>
  <si>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</si>
  <si>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</si>
  <si>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</si>
  <si>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</si>
  <si>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</si>
  <si>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</si>
  <si>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</si>
  <si>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</si>
  <si>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</si>
  <si>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</si>
  <si>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</si>
  <si>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</si>
  <si>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</si>
  <si>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</si>
  <si>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</si>
  <si>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</si>
  <si>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</si>
  <si>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</si>
  <si>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</si>
  <si>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</si>
  <si>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</si>
  <si>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</si>
  <si>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</si>
  <si>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</si>
  <si>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</si>
  <si>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</si>
  <si>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</si>
  <si>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</si>
  <si>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</si>
  <si>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</si>
  <si>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</si>
  <si>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</si>
  <si>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</si>
  <si>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</si>
  <si>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</si>
  <si>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</si>
  <si>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</si>
  <si>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</si>
  <si>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</si>
  <si>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</si>
  <si>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</si>
  <si>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</si>
  <si>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</si>
  <si>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</si>
  <si>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</si>
  <si>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</si>
  <si>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</si>
  <si>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</si>
  <si>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</si>
  <si>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</si>
  <si>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</si>
  <si>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</si>
  <si>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</si>
  <si>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</si>
  <si>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</si>
  <si>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</si>
  <si>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</si>
  <si>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</si>
  <si>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</si>
  <si>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</si>
  <si>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</si>
  <si>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</si>
  <si>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</si>
  <si>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</si>
  <si>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</si>
  <si>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</si>
  <si>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</si>
  <si>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</si>
  <si>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</si>
  <si>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</si>
  <si>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</si>
  <si>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</si>
  <si>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</si>
  <si>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</si>
  <si>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</si>
  <si>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</si>
  <si>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</si>
  <si>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</si>
  <si>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</si>
  <si>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</si>
  <si>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</si>
  <si>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</si>
  <si>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</si>
  <si>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</si>
  <si>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</si>
  <si>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</si>
  <si>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</si>
  <si>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</si>
  <si>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</si>
  <si>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</si>
  <si>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</si>
  <si>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</si>
  <si>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</si>
  <si>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</si>
  <si>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</si>
  <si>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</si>
  <si>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</si>
  <si>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</si>
  <si>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</si>
  <si>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</si>
  <si>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</si>
  <si>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</si>
  <si>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</si>
  <si>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</si>
  <si>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</si>
  <si>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</si>
  <si>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</si>
  <si>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</si>
  <si>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</si>
  <si>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</si>
  <si>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</si>
  <si>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</si>
  <si>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</si>
  <si>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</si>
  <si>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</si>
  <si>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</si>
  <si>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</si>
  <si>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</si>
  <si>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</si>
  <si>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</si>
  <si>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</si>
  <si>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</si>
  <si>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</si>
  <si>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</si>
  <si>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</si>
  <si>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</si>
  <si>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</si>
  <si>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</si>
  <si>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</si>
  <si>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</si>
  <si>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</si>
  <si>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</si>
  <si>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</si>
  <si>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</si>
  <si>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</si>
  <si>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</si>
  <si>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</si>
  <si>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</si>
  <si>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</si>
  <si>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</si>
  <si>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</si>
  <si>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</si>
  <si>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</si>
  <si>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</si>
  <si>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</si>
  <si>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</si>
  <si>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</si>
  <si>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</si>
  <si>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</si>
  <si>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</si>
  <si>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</si>
  <si>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</si>
  <si>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</si>
  <si>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</si>
  <si>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</si>
  <si>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</si>
  <si>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</si>
  <si>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</si>
  <si>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</si>
  <si>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</si>
  <si>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</si>
  <si>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</si>
  <si>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</si>
  <si>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</si>
  <si>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</si>
  <si>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</si>
  <si>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</si>
  <si>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</si>
  <si>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</si>
  <si>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</si>
  <si>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</si>
  <si>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</si>
  <si>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</si>
  <si>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</si>
  <si>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</si>
  <si>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</si>
  <si>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</si>
  <si>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</si>
  <si>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</si>
  <si>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</si>
  <si>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</si>
  <si>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</si>
  <si>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</si>
  <si>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</si>
  <si>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</si>
  <si>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</si>
  <si>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</si>
  <si>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</si>
  <si>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</si>
  <si>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</si>
  <si>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</si>
  <si>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</si>
  <si>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</si>
  <si>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</si>
  <si>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</si>
  <si>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</si>
  <si>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</si>
  <si>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</si>
  <si>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</si>
  <si>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</si>
  <si>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</si>
  <si>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</si>
  <si>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</si>
  <si>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</si>
  <si>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</si>
  <si>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</si>
  <si>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</si>
  <si>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</si>
  <si>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</si>
  <si>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</si>
  <si>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</si>
  <si>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</si>
  <si>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</si>
  <si>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</si>
  <si>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</si>
  <si>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</si>
  <si>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</si>
  <si>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</si>
  <si>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</si>
  <si>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</si>
  <si>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</si>
  <si>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</si>
  <si>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</si>
  <si>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</si>
  <si>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</si>
  <si>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</si>
  <si>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</si>
  <si>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</si>
  <si>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</si>
  <si>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</si>
  <si>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</si>
  <si>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</si>
  <si>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</si>
  <si>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</si>
  <si>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</si>
  <si>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</si>
  <si>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</si>
  <si>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</si>
  <si>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</si>
  <si>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</si>
  <si>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</si>
  <si>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</si>
  <si>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</si>
  <si>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</si>
  <si>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</si>
  <si>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</si>
  <si>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</si>
  <si>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</si>
  <si>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</si>
  <si>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</si>
  <si>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</si>
  <si>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</si>
  <si>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</si>
  <si>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</si>
  <si>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</si>
  <si>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</si>
  <si>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</si>
  <si>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</si>
  <si>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</si>
  <si>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</si>
  <si>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</si>
  <si>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</si>
  <si>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</si>
  <si>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</si>
  <si>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</si>
  <si>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</si>
  <si>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</si>
  <si>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</si>
  <si>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</si>
  <si>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</si>
  <si>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</si>
  <si>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</si>
  <si>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</si>
  <si>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</si>
  <si>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</si>
  <si>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</si>
  <si>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</si>
  <si>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</si>
  <si>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</si>
  <si>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</si>
  <si>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</si>
  <si>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</si>
  <si>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</si>
  <si>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</si>
  <si>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</si>
  <si>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</si>
  <si>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</si>
  <si>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</si>
  <si>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</si>
  <si>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</si>
  <si>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</si>
  <si>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</si>
  <si>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</si>
  <si>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</si>
  <si>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</si>
  <si>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</si>
  <si>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</si>
  <si>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</si>
  <si>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</si>
  <si>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</si>
  <si>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</si>
  <si>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</si>
  <si>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</si>
  <si>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</si>
  <si>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</si>
  <si>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</si>
  <si>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</si>
  <si>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</si>
  <si>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</si>
  <si>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</si>
  <si>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</si>
  <si>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</si>
  <si>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</si>
  <si>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</si>
  <si>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</si>
  <si>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</si>
  <si>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</si>
  <si>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</si>
  <si>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</si>
  <si>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</si>
  <si>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</si>
  <si>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</si>
  <si>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</si>
  <si>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</si>
  <si>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</si>
  <si>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</si>
  <si>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</si>
  <si>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</si>
  <si>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</si>
  <si>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</si>
  <si>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</si>
  <si>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</si>
  <si>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</si>
  <si>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</si>
  <si>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</si>
  <si>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</si>
  <si>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</si>
  <si>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</si>
  <si>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</si>
  <si>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</si>
  <si>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</si>
  <si>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</si>
  <si>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</si>
  <si>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</si>
  <si>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</si>
  <si>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</si>
  <si>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</si>
  <si>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</si>
  <si>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</si>
  <si>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</si>
  <si>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</si>
  <si>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</si>
  <si>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</si>
  <si>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</si>
  <si>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</si>
  <si>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</si>
  <si>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</si>
  <si>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</si>
  <si>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</si>
  <si>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</si>
  <si>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</si>
  <si>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</si>
  <si>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</si>
  <si>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</si>
  <si>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</si>
  <si>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</si>
  <si>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</si>
  <si>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</si>
  <si>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</si>
  <si>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</si>
  <si>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</si>
  <si>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</si>
  <si>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</si>
  <si>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</si>
  <si>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</si>
  <si>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</si>
  <si>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</si>
  <si>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</si>
  <si>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</si>
  <si>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</si>
  <si>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</si>
  <si>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</si>
  <si>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</si>
  <si>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</si>
  <si>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</si>
  <si>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</si>
  <si>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</si>
  <si>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</si>
  <si>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</si>
  <si>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</si>
  <si>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</si>
  <si>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</si>
  <si>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</si>
  <si>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</si>
  <si>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</si>
  <si>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</si>
  <si>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</si>
  <si>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</si>
  <si>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</si>
  <si>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</si>
  <si>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</si>
  <si>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</si>
  <si>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</si>
  <si>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</si>
  <si>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</si>
  <si>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</si>
  <si>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</si>
  <si>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</si>
  <si>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</si>
  <si>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</si>
  <si>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</si>
  <si>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</si>
  <si>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</si>
  <si>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</si>
  <si>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</si>
  <si>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</si>
  <si>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</si>
  <si>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</si>
  <si>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</si>
  <si>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</si>
  <si>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</si>
  <si>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</si>
  <si>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</si>
  <si>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</si>
  <si>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</si>
  <si>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</si>
  <si>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</si>
  <si>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</si>
  <si>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</si>
  <si>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</si>
  <si>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</si>
  <si>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</si>
  <si>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</si>
  <si>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</si>
  <si>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</si>
  <si>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</si>
  <si>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</si>
  <si>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</si>
  <si>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</si>
  <si>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</si>
  <si>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</si>
  <si>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</si>
  <si>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</si>
  <si>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</si>
  <si>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</si>
  <si>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</si>
  <si>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</si>
  <si>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</si>
  <si>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</si>
  <si>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</si>
  <si>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</si>
  <si>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</si>
  <si>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</si>
  <si>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</si>
  <si>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</si>
  <si>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</si>
  <si>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</si>
  <si>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</si>
  <si>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</si>
  <si>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</si>
  <si>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</si>
  <si>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</si>
  <si>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</si>
  <si>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</si>
  <si>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</si>
  <si>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</si>
  <si>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</si>
  <si>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</si>
  <si>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</si>
  <si>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</si>
  <si>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</si>
  <si>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</si>
  <si>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</si>
  <si>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</si>
  <si>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</si>
  <si>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</si>
  <si>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</si>
  <si>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</si>
  <si>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</si>
  <si>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</si>
  <si>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</si>
  <si>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</si>
  <si>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</si>
  <si>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</si>
  <si>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</si>
  <si>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</si>
  <si>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</si>
  <si>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</si>
  <si>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</si>
  <si>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</si>
  <si>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</si>
  <si>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</si>
  <si>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</si>
  <si>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</si>
  <si>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</si>
  <si>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</si>
  <si>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</si>
  <si>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</si>
  <si>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</si>
  <si>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</si>
  <si>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</si>
  <si>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</si>
  <si>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</si>
  <si>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</si>
  <si>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</si>
  <si>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</si>
  <si>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</si>
  <si>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</si>
  <si>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</si>
  <si>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</si>
  <si>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</si>
  <si>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</si>
  <si>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</si>
  <si>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</si>
  <si>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</si>
  <si>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</si>
  <si>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</si>
  <si>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</si>
  <si>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</si>
  <si>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</si>
  <si>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</si>
  <si>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</si>
  <si>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</si>
  <si>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</si>
  <si>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</si>
  <si>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</si>
  <si>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</si>
  <si>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</si>
  <si>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</si>
  <si>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</si>
  <si>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</si>
  <si>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</si>
  <si>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</si>
  <si>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</si>
  <si>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</si>
  <si>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</si>
  <si>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</si>
  <si>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</si>
  <si>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</si>
  <si>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</si>
  <si>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</si>
  <si>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</si>
  <si>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</si>
  <si>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</si>
  <si>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</si>
  <si>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</si>
  <si>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</si>
  <si>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</si>
  <si>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</si>
  <si>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</si>
  <si>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</si>
  <si>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</si>
  <si>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</si>
  <si>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</si>
  <si>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</si>
  <si>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</si>
  <si>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</si>
  <si>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</si>
  <si>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</si>
  <si>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</si>
  <si>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</si>
  <si>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</si>
  <si>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</si>
  <si>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</si>
  <si>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</si>
  <si>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</si>
  <si>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</si>
  <si>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</si>
  <si>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</si>
  <si>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</si>
  <si>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</si>
  <si>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</si>
  <si>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</si>
  <si>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</si>
  <si>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</si>
  <si>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</si>
  <si>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</si>
  <si>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</si>
  <si>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</si>
  <si>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</si>
  <si>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</si>
  <si>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</si>
  <si>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</si>
  <si>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</si>
  <si>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</si>
  <si>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</si>
  <si>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</si>
  <si>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</si>
  <si>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</si>
  <si>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</si>
  <si>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</si>
  <si>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</si>
  <si>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</si>
  <si>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</si>
  <si>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</si>
  <si>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</si>
  <si>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</si>
  <si>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</si>
  <si>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</si>
  <si>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</si>
  <si>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</si>
  <si>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</si>
  <si>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</si>
  <si>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</si>
  <si>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</si>
  <si>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</si>
  <si>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</si>
  <si>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</si>
  <si>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</si>
  <si>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</si>
  <si>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</si>
  <si>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</si>
  <si>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</si>
  <si>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</si>
  <si>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</si>
  <si>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</si>
  <si>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</si>
  <si>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</si>
  <si>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</si>
  <si>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</si>
  <si>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</si>
  <si>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</si>
  <si>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</si>
  <si>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</si>
  <si>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</si>
  <si>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</si>
  <si>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</si>
  <si>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</si>
  <si>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</si>
  <si>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</si>
  <si>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</si>
  <si>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</si>
  <si>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</si>
  <si>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</si>
  <si>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</si>
  <si>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</si>
  <si>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</si>
  <si>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</si>
  <si>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</si>
  <si>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</si>
  <si>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</si>
  <si>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</si>
  <si>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</si>
  <si>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</si>
  <si>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</si>
  <si>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</si>
  <si>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</si>
  <si>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</si>
  <si>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</si>
  <si>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</si>
  <si>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</si>
  <si>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</si>
  <si>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</si>
  <si>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</si>
  <si>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</si>
  <si>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</si>
  <si>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</si>
  <si>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</si>
  <si>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</si>
  <si>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</si>
  <si>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</si>
  <si>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</si>
  <si>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</si>
  <si>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</si>
  <si>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</si>
  <si>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</si>
  <si>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</si>
  <si>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</si>
  <si>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</si>
  <si>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</si>
  <si>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</si>
  <si>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</si>
  <si>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</si>
  <si>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</si>
  <si>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</si>
  <si>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</si>
  <si>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</si>
  <si>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</si>
  <si>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</si>
  <si>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</si>
  <si>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</si>
  <si>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</si>
  <si>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</si>
  <si>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</si>
  <si>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</si>
  <si>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</si>
  <si>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</si>
  <si>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</si>
  <si>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</si>
  <si>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</si>
  <si>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</si>
  <si>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</si>
  <si>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</si>
  <si>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</si>
  <si>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</si>
  <si>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</si>
  <si>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</si>
  <si>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</si>
  <si>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</si>
  <si>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</si>
  <si>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</si>
  <si>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</si>
  <si>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</si>
  <si>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</si>
  <si>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</si>
  <si>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</si>
  <si>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</si>
  <si>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</si>
  <si>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</si>
  <si>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</si>
  <si>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</si>
  <si>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</si>
  <si>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</si>
  <si>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</si>
  <si>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</si>
  <si>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</si>
  <si>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</si>
  <si>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</si>
  <si>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</si>
  <si>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</si>
  <si>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</si>
  <si>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</si>
  <si>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</si>
  <si>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</si>
  <si>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</si>
  <si>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</si>
  <si>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</si>
  <si>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</si>
  <si>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</si>
  <si>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</si>
  <si>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</si>
  <si>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</si>
  <si>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</si>
  <si>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</si>
  <si>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</si>
  <si>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</si>
  <si>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</si>
  <si>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</si>
  <si>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</si>
  <si>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</si>
  <si>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</si>
  <si>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</si>
  <si>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</si>
  <si>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</si>
  <si>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</si>
  <si>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</si>
  <si>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</si>
  <si>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</si>
  <si>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</si>
  <si>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</si>
  <si>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</si>
  <si>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</si>
  <si>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</si>
  <si>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</si>
  <si>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</si>
  <si>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</si>
  <si>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</si>
  <si>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</si>
  <si>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</si>
  <si>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</si>
  <si>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</si>
  <si>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</si>
  <si>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</si>
  <si>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</si>
  <si>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</si>
  <si>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</si>
  <si>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</si>
  <si>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</si>
  <si>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</si>
  <si>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</si>
  <si>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</si>
  <si>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</si>
  <si>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</si>
  <si>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</si>
  <si>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</si>
  <si>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</si>
  <si>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</si>
  <si>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</si>
  <si>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</si>
  <si>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</si>
  <si>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</si>
  <si>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</si>
  <si>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</si>
  <si>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</si>
  <si>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</si>
  <si>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</si>
  <si>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</si>
  <si>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</si>
  <si>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</si>
  <si>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</si>
  <si>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</si>
  <si>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</si>
  <si>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</si>
  <si>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</si>
  <si>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</si>
  <si>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</si>
  <si>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</si>
  <si>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</si>
  <si>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</si>
  <si>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</si>
  <si>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</si>
  <si>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</si>
  <si>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</si>
  <si>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</si>
  <si>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</si>
  <si>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</si>
  <si>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</si>
  <si>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</si>
  <si>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</si>
  <si>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</si>
  <si>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</si>
  <si>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</si>
  <si>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</si>
  <si>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</si>
  <si>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</si>
  <si>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</si>
  <si>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</si>
  <si>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</si>
  <si>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</si>
  <si>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</si>
  <si>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</si>
  <si>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</si>
  <si>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</si>
  <si>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</si>
  <si>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</si>
  <si>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</si>
  <si>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</si>
  <si>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</si>
  <si>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</si>
  <si>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</si>
  <si>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</si>
  <si>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</si>
  <si>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</si>
  <si>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</si>
  <si>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</si>
  <si>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</si>
  <si>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</si>
  <si>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</si>
  <si>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</si>
  <si>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</si>
  <si>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</si>
  <si>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</si>
  <si>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</si>
  <si>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</si>
  <si>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</si>
  <si>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</si>
  <si>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</si>
  <si>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</si>
  <si>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</si>
  <si>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</si>
  <si>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</si>
  <si>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</si>
  <si>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</si>
  <si>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</si>
  <si>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</si>
  <si>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</si>
  <si>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</si>
  <si>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</si>
  <si>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</si>
  <si>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</si>
  <si>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</si>
  <si>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</si>
  <si>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</si>
  <si>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</si>
  <si>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</si>
  <si>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</si>
  <si>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</si>
  <si>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</si>
  <si>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</si>
  <si>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</si>
  <si>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</si>
  <si>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</si>
  <si>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</si>
  <si>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</si>
  <si>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</si>
  <si>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</si>
  <si>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</si>
  <si>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</si>
  <si>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</si>
  <si>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</si>
  <si>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</si>
  <si>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</si>
  <si>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</si>
  <si>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</si>
  <si>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</si>
  <si>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</si>
  <si>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</si>
  <si>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</si>
  <si>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</si>
  <si>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</si>
  <si>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</si>
  <si>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</si>
  <si>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</si>
  <si>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</si>
  <si>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</si>
  <si>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</si>
  <si>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</si>
  <si>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</si>
  <si>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</si>
  <si>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</si>
  <si>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</si>
  <si>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</si>
  <si>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</si>
  <si>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</si>
  <si>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</si>
  <si>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</si>
  <si>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</si>
  <si>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</si>
  <si>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</si>
  <si>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</si>
  <si>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</si>
  <si>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</si>
  <si>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</si>
  <si>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</si>
  <si>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</si>
  <si>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</si>
  <si>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</si>
  <si>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</si>
  <si>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</si>
  <si>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</si>
  <si>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</si>
  <si>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</si>
  <si>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</si>
  <si>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</si>
  <si>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</si>
  <si>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</si>
  <si>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</si>
  <si>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</si>
  <si>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</si>
  <si>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</si>
  <si>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</si>
  <si>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</si>
  <si>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</si>
  <si>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</si>
  <si>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</si>
  <si>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</si>
  <si>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</si>
  <si>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</si>
  <si>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</si>
  <si>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</si>
  <si>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</si>
  <si>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</si>
  <si>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</si>
  <si>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</si>
  <si>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</si>
  <si>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</si>
  <si>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</si>
  <si>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</si>
  <si>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</si>
  <si>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</si>
  <si>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</si>
  <si>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</si>
  <si>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</si>
  <si>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</si>
  <si>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</si>
  <si>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</si>
  <si>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</si>
  <si>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</si>
  <si>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</si>
  <si>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</si>
  <si>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</si>
  <si>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</si>
  <si>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</si>
  <si>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</si>
  <si>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</si>
  <si>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</si>
  <si>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</si>
  <si>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</si>
  <si>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</si>
  <si>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</si>
  <si>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</si>
  <si>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</si>
  <si>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</si>
  <si>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</si>
  <si>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</si>
  <si>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</si>
  <si>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</si>
  <si>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</si>
  <si>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</si>
  <si>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</si>
  <si>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</si>
  <si>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</si>
  <si>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</si>
  <si>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</si>
  <si>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</si>
  <si>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</si>
  <si>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</si>
  <si>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</si>
  <si>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</si>
  <si>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</si>
  <si>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</si>
  <si>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</si>
  <si>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</si>
  <si>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</si>
  <si>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</si>
  <si>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</si>
  <si>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</si>
  <si>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</si>
  <si>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</si>
  <si>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</si>
  <si>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</si>
  <si>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</si>
  <si>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</si>
  <si>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</si>
  <si>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</si>
  <si>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</si>
  <si>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</si>
  <si>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</si>
  <si>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</si>
  <si>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</si>
  <si>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</si>
  <si>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</si>
  <si>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</si>
  <si>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</si>
  <si>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</si>
  <si>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</si>
  <si>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</si>
  <si>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</si>
  <si>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</si>
  <si>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</si>
  <si>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</si>
  <si>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</si>
  <si>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</si>
  <si>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</si>
  <si>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</si>
  <si>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</si>
  <si>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</si>
  <si>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</si>
  <si>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</si>
  <si>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</si>
  <si>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</si>
  <si>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</si>
  <si>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</si>
  <si>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</si>
  <si>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</si>
  <si>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</si>
  <si>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</si>
  <si>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</si>
  <si>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</si>
  <si>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</si>
  <si>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</si>
  <si>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</si>
  <si>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</si>
  <si>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</si>
  <si>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</si>
  <si>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</si>
  <si>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</si>
  <si>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</si>
  <si>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</si>
  <si>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</si>
  <si>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</si>
  <si>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</si>
  <si>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</si>
  <si>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</si>
  <si>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</si>
  <si>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</si>
  <si>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</si>
  <si>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</si>
  <si>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</si>
  <si>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</si>
  <si>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</si>
  <si>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</si>
  <si>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</si>
  <si>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</si>
  <si>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</si>
  <si>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</si>
  <si>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</si>
  <si>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</si>
  <si>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</si>
  <si>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</si>
  <si>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</si>
  <si>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</si>
  <si>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</si>
  <si>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</si>
  <si>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</si>
  <si>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</si>
  <si>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</si>
  <si>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</si>
  <si>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</si>
  <si>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</si>
  <si>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</si>
  <si>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</si>
  <si>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</si>
  <si>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</si>
  <si>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</si>
  <si>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</si>
  <si>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</si>
  <si>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</si>
  <si>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</si>
  <si>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</si>
  <si>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</si>
  <si>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</si>
  <si>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</si>
  <si>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</si>
  <si>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</si>
  <si>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</si>
  <si>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</si>
  <si>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</si>
  <si>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</si>
  <si>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</si>
  <si>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</si>
  <si>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</si>
  <si>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</si>
  <si>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</si>
  <si>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</si>
  <si>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</si>
  <si>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</si>
  <si>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</si>
  <si>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</si>
  <si>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</si>
  <si>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</si>
  <si>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</si>
  <si>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</si>
  <si>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</si>
  <si>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</si>
  <si>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</si>
  <si>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</si>
  <si>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</si>
  <si>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</si>
  <si>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</si>
  <si>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</si>
  <si>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</si>
  <si>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</si>
  <si>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</si>
  <si>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</si>
  <si>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</si>
  <si>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</si>
  <si>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</si>
  <si>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</si>
  <si>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</si>
  <si>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</si>
  <si>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</si>
  <si>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</si>
  <si>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</si>
  <si>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</si>
  <si>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</si>
  <si>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</si>
  <si>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</si>
  <si>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</si>
  <si>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</si>
  <si>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</si>
  <si>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</si>
  <si>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</si>
  <si>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</si>
  <si>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</si>
  <si>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</si>
  <si>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</si>
  <si>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</si>
  <si>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</si>
  <si>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</si>
  <si>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</si>
  <si>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</si>
  <si>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</si>
  <si>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</si>
  <si>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</si>
  <si>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</si>
  <si>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</si>
  <si>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</si>
  <si>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</si>
  <si>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</si>
  <si>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</si>
  <si>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</si>
  <si>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</si>
  <si>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</si>
  <si>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</si>
  <si>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</si>
  <si>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</si>
  <si>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</si>
  <si>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</si>
  <si>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</si>
  <si>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</si>
  <si>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</si>
  <si>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</si>
  <si>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</si>
  <si>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</si>
  <si>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</si>
  <si>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</si>
  <si>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</si>
  <si>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</si>
  <si>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</si>
  <si>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</si>
  <si>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</si>
  <si>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</si>
  <si>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</si>
  <si>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</si>
  <si>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</si>
  <si>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</si>
  <si>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</si>
  <si>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</si>
  <si>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</si>
  <si>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</si>
  <si>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</si>
  <si>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</si>
  <si>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</si>
  <si>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</si>
  <si>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</si>
  <si>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</si>
  <si>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</si>
  <si>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</si>
  <si>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</si>
  <si>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</si>
  <si>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</si>
  <si>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</si>
  <si>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</si>
  <si>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</si>
  <si>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</si>
  <si>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</si>
  <si>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</si>
  <si>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</si>
  <si>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</si>
  <si>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</si>
  <si>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</si>
  <si>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</si>
  <si>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</si>
  <si>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</si>
  <si>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</si>
  <si>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</si>
  <si>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</si>
  <si>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</si>
  <si>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</si>
  <si>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</si>
  <si>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</si>
  <si>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</si>
  <si>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</si>
  <si>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</si>
  <si>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</si>
  <si>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</si>
  <si>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</si>
  <si>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</si>
  <si>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</si>
  <si>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</si>
  <si>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</si>
  <si>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</si>
  <si>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</si>
  <si>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</si>
  <si>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</si>
  <si>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</si>
  <si>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</si>
  <si>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</si>
  <si>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</si>
  <si>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</si>
  <si>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</si>
  <si>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</si>
  <si>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</si>
  <si>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</si>
  <si>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</si>
  <si>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</si>
  <si>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</si>
  <si>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</si>
  <si>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</si>
  <si>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</si>
  <si>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</si>
  <si>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</si>
  <si>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</si>
  <si>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</si>
  <si>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</si>
  <si>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</si>
  <si>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</si>
  <si>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</si>
  <si>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</si>
  <si>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</si>
  <si>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</si>
  <si>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</si>
  <si>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</si>
  <si>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</si>
  <si>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</si>
  <si>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</si>
  <si>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</si>
  <si>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</si>
  <si>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</si>
  <si>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</si>
  <si>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</si>
  <si>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</si>
  <si>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</si>
  <si>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</si>
  <si>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</si>
  <si>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</si>
  <si>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</si>
  <si>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</si>
  <si>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</si>
  <si>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</si>
  <si>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</si>
  <si>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</si>
  <si>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</si>
  <si>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</si>
  <si>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</si>
  <si>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</si>
  <si>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</si>
  <si>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</si>
  <si>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</si>
  <si>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</si>
  <si>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</si>
  <si>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</si>
  <si>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</si>
  <si>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</si>
  <si>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</si>
  <si>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</si>
  <si>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</si>
  <si>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</si>
  <si>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</si>
  <si>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</si>
  <si>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</si>
  <si>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</si>
  <si>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</si>
  <si>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</si>
  <si>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</si>
  <si>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</si>
  <si>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</si>
  <si>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</si>
  <si>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</si>
  <si>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</si>
  <si>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</si>
  <si>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</si>
  <si>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</si>
  <si>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</si>
  <si>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</si>
  <si>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</si>
  <si>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</si>
  <si>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</si>
  <si>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</si>
  <si>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</si>
  <si>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</si>
  <si>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</si>
  <si>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</si>
  <si>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</si>
  <si>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</si>
  <si>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</si>
  <si>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</si>
  <si>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</si>
  <si>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</si>
  <si>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</si>
  <si>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</si>
  <si>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</si>
  <si>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</si>
  <si>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</si>
  <si>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</si>
  <si>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</si>
  <si>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</si>
  <si>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</si>
  <si>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</si>
  <si>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</si>
  <si>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</si>
  <si>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</si>
  <si>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</si>
  <si>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</si>
  <si>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</si>
  <si>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</si>
  <si>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</si>
  <si>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</si>
  <si>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</si>
  <si>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</si>
  <si>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</si>
  <si>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</si>
  <si>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</si>
  <si>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</si>
  <si>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</si>
  <si>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</si>
  <si>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</si>
  <si>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</si>
  <si>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</si>
  <si>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</si>
  <si>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</si>
  <si>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</si>
  <si>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</si>
  <si>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</si>
  <si>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</si>
  <si>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</si>
  <si>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</si>
  <si>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</si>
  <si>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</si>
  <si>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</si>
  <si>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</si>
  <si>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</si>
  <si>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</si>
  <si>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</si>
  <si>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</si>
  <si>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</si>
  <si>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</si>
  <si>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</si>
  <si>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</si>
  <si>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</si>
  <si>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</si>
  <si>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</si>
  <si>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</si>
  <si>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</si>
  <si>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</si>
  <si>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</si>
  <si>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</si>
  <si>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</si>
  <si>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</si>
  <si>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</si>
  <si>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</si>
  <si>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</si>
  <si>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</si>
  <si>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</si>
  <si>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</si>
  <si>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</si>
  <si>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</si>
  <si>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</si>
  <si>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</si>
  <si>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</si>
  <si>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</si>
  <si>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</si>
  <si>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</si>
  <si>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</si>
  <si>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</si>
  <si>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</si>
  <si>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</si>
  <si>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</si>
  <si>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</si>
  <si>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</si>
  <si>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</si>
  <si>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</si>
  <si>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</si>
  <si>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</si>
  <si>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</si>
  <si>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</si>
  <si>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</si>
  <si>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</si>
  <si>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</si>
  <si>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</si>
  <si>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</si>
  <si>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</si>
  <si>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</si>
  <si>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</si>
  <si>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</si>
  <si>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</si>
  <si>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</si>
  <si>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</si>
  <si>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</si>
  <si>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</si>
  <si>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</si>
  <si>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</si>
  <si>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</si>
  <si>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</si>
  <si>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</si>
  <si>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</si>
  <si>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</si>
  <si>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</si>
  <si>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</si>
  <si>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</si>
  <si>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</si>
  <si>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</si>
  <si>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</si>
  <si>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</si>
  <si>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</si>
  <si>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</si>
  <si>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</si>
  <si>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</si>
  <si>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</si>
  <si>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</si>
  <si>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</si>
  <si>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</si>
  <si>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</si>
  <si>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</si>
  <si>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</si>
  <si>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</si>
  <si>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</si>
  <si>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</si>
  <si>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</si>
  <si>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</si>
  <si>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</si>
  <si>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</si>
  <si>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</si>
  <si>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</si>
  <si>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</si>
  <si>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</si>
  <si>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</si>
  <si>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</si>
  <si>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</si>
  <si>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</si>
  <si>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</si>
  <si>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</si>
  <si>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</si>
  <si>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</si>
  <si>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</si>
  <si>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</si>
  <si>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</si>
  <si>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</si>
  <si>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</si>
  <si>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</si>
  <si>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</si>
  <si>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</si>
  <si>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</si>
  <si>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</si>
  <si>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</si>
  <si>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</si>
  <si>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</si>
  <si>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</si>
  <si>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</si>
  <si>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</si>
  <si>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</si>
  <si>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</si>
  <si>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</si>
  <si>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</si>
  <si>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</si>
  <si>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</si>
  <si>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</si>
  <si>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</si>
  <si>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</si>
  <si>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</si>
  <si>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</si>
  <si>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</si>
  <si>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</si>
  <si>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</si>
  <si>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</si>
  <si>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</si>
  <si>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</si>
  <si>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</si>
  <si>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</si>
  <si>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</si>
  <si>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</si>
  <si>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</si>
  <si>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</si>
  <si>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</si>
  <si>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</si>
  <si>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</si>
  <si>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</si>
  <si>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</si>
  <si>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</si>
  <si>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</si>
  <si>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</si>
  <si>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</si>
  <si>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</si>
  <si>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</si>
  <si>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</si>
  <si>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</si>
  <si>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</si>
  <si>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</si>
  <si>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</si>
  <si>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</si>
  <si>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</si>
  <si>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</si>
  <si>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</si>
  <si>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</si>
  <si>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</si>
  <si>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</si>
  <si>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</si>
  <si>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</si>
  <si>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</si>
  <si>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</si>
  <si>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</si>
  <si>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</si>
  <si>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</si>
  <si>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</si>
  <si>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</si>
  <si>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</si>
  <si>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</si>
  <si>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</si>
  <si>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</si>
  <si>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</si>
  <si>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</si>
  <si>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</si>
  <si>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</si>
  <si>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</si>
  <si>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</si>
  <si>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</si>
  <si>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</si>
  <si>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</si>
  <si>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</si>
  <si>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</si>
  <si>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</si>
  <si>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</si>
  <si>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</si>
  <si>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</si>
  <si>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</si>
  <si>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</si>
  <si>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</si>
  <si>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</si>
  <si>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</si>
  <si>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</si>
  <si>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</si>
  <si>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</si>
  <si>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</si>
  <si>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</si>
  <si>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</si>
  <si>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</si>
  <si>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</si>
  <si>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</si>
  <si>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</si>
  <si>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</si>
  <si>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</si>
  <si>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</si>
  <si>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</si>
  <si>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</si>
  <si>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</si>
  <si>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</si>
  <si>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</si>
  <si>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</si>
  <si>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</si>
  <si>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</si>
  <si>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</si>
  <si>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</si>
  <si>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</si>
  <si>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</si>
  <si>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</si>
  <si>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</si>
  <si>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</si>
  <si>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</si>
  <si>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</si>
  <si>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</si>
  <si>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</si>
  <si>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</si>
  <si>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</si>
  <si>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</si>
  <si>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</si>
  <si>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</si>
  <si>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</si>
  <si>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</si>
  <si>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</si>
  <si>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</si>
  <si>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</si>
  <si>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</si>
  <si>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</si>
  <si>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</si>
  <si>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</si>
  <si>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</si>
  <si>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</si>
  <si>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</si>
  <si>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</si>
  <si>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</si>
  <si>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</si>
  <si>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</si>
  <si>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</si>
  <si>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</si>
  <si>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</si>
  <si>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</si>
  <si>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</si>
  <si>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</si>
  <si>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</si>
  <si>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</si>
  <si>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</si>
  <si>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</si>
  <si>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</si>
  <si>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</si>
  <si>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</si>
  <si>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</si>
  <si>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</si>
  <si>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</si>
  <si>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</si>
  <si>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</si>
  <si>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</si>
  <si>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</si>
  <si>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</si>
  <si>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</si>
  <si>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</si>
  <si>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</si>
  <si>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</si>
  <si>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</si>
  <si>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</si>
  <si>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</si>
  <si>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</si>
  <si>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</si>
  <si>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</si>
  <si>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</si>
  <si>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</si>
  <si>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</si>
  <si>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</si>
  <si>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</si>
  <si>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</si>
  <si>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</si>
  <si>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</si>
  <si>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</si>
  <si>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</si>
  <si>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</si>
  <si>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</si>
  <si>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</si>
  <si>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</si>
  <si>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</si>
  <si>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</si>
  <si>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</si>
  <si>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</si>
  <si>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</si>
  <si>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</si>
  <si>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</si>
  <si>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</si>
  <si>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</si>
  <si>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</si>
  <si>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</si>
  <si>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</si>
  <si>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</si>
  <si>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</si>
  <si>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</si>
  <si>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</si>
  <si>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</si>
  <si>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</si>
  <si>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</si>
  <si>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</si>
  <si>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</si>
  <si>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</si>
  <si>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</si>
  <si>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</si>
  <si>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</si>
  <si>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</si>
  <si>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</si>
  <si>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</si>
  <si>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</si>
  <si>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</si>
  <si>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</si>
  <si>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</si>
  <si>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</si>
  <si>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</si>
  <si>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</si>
  <si>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</si>
  <si>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</si>
  <si>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</si>
  <si>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</si>
  <si>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</si>
  <si>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</si>
  <si>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</si>
  <si>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</si>
  <si>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</si>
  <si>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</si>
  <si>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</si>
  <si>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</si>
  <si>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</si>
  <si>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</si>
  <si>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</si>
  <si>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</si>
  <si>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</si>
  <si>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</si>
  <si>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</si>
  <si>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</si>
  <si>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</si>
  <si>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</si>
  <si>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</si>
  <si>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</si>
  <si>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</si>
  <si>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</si>
  <si>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</si>
  <si>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</si>
  <si>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</si>
  <si>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</si>
  <si>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</si>
  <si>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</si>
  <si>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</si>
  <si>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</si>
  <si>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</si>
  <si>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</si>
  <si>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</si>
  <si>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</si>
  <si>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</si>
  <si>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</si>
  <si>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</si>
  <si>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</si>
  <si>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</si>
  <si>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</si>
  <si>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</si>
  <si>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</si>
  <si>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</si>
  <si>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</si>
  <si>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</si>
  <si>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</si>
  <si>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</si>
  <si>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</si>
  <si>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</si>
  <si>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</si>
  <si>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</si>
  <si>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</si>
  <si>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</si>
  <si>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</si>
  <si>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</si>
  <si>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</si>
  <si>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</si>
  <si>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</si>
  <si>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</si>
  <si>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</si>
  <si>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</si>
  <si>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</si>
  <si>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</si>
  <si>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</si>
  <si>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</si>
  <si>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</si>
  <si>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</si>
  <si>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</si>
  <si>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</si>
  <si>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</si>
  <si>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</si>
  <si>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</si>
  <si>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</si>
  <si>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</si>
  <si>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</si>
  <si>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</si>
  <si>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</si>
  <si>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</si>
  <si>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</si>
  <si>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</si>
  <si>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</si>
  <si>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</si>
  <si>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</si>
  <si>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</si>
  <si>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</si>
  <si>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</si>
  <si>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</si>
  <si>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</si>
  <si>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</si>
  <si>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</si>
  <si>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</si>
  <si>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</si>
  <si>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</si>
  <si>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</si>
  <si>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</si>
  <si>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</si>
  <si>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</si>
  <si>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</si>
  <si>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</si>
  <si>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</si>
  <si>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</si>
  <si>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</si>
  <si>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</si>
  <si>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</si>
  <si>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</si>
  <si>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</si>
  <si>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</si>
  <si>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</si>
  <si>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</si>
  <si>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</si>
  <si>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</si>
  <si>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</si>
  <si>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</si>
  <si>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</si>
  <si>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</si>
  <si>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</si>
  <si>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</si>
  <si>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</si>
  <si>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</si>
  <si>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</si>
  <si>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</si>
  <si>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</si>
  <si>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</si>
  <si>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</si>
  <si>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</si>
  <si>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</si>
  <si>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</si>
  <si>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</si>
  <si>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</si>
  <si>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</si>
  <si>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</si>
  <si>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</si>
  <si>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</si>
  <si>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</si>
  <si>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</si>
  <si>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</si>
  <si>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</si>
  <si>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</si>
  <si>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</si>
  <si>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</si>
  <si>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</si>
  <si>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</si>
  <si>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</si>
  <si>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</si>
  <si>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</si>
  <si>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</si>
  <si>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</si>
  <si>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</si>
  <si>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</si>
  <si>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</si>
  <si>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</si>
  <si>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</si>
  <si>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</si>
  <si>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</si>
  <si>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</si>
  <si>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</si>
  <si>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</si>
  <si>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</si>
  <si>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</si>
  <si>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</si>
  <si>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</si>
  <si>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</si>
  <si>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</si>
  <si>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</si>
  <si>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</si>
  <si>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</si>
  <si>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</si>
  <si>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</si>
  <si>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</si>
  <si>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</si>
  <si>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</si>
  <si>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</si>
  <si>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</si>
  <si>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</si>
  <si>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</si>
  <si>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</si>
  <si>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</si>
  <si>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</si>
  <si>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</si>
  <si>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</si>
  <si>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</si>
  <si>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</si>
  <si>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</si>
  <si>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</si>
  <si>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</si>
  <si>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</si>
  <si>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</si>
  <si>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</si>
  <si>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</si>
  <si>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</si>
  <si>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</si>
  <si>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</si>
  <si>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</si>
  <si>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</si>
  <si>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</si>
  <si>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</si>
  <si>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</si>
  <si>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</si>
  <si>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</si>
  <si>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</si>
  <si>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</si>
  <si>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</si>
  <si>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</si>
  <si>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</si>
  <si>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</si>
  <si>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</si>
  <si>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</si>
  <si>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</si>
  <si>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</si>
  <si>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</si>
  <si>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</si>
  <si>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</si>
  <si>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</si>
  <si>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</si>
  <si>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</si>
  <si>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</si>
  <si>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</si>
  <si>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</si>
  <si>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</si>
  <si>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</si>
  <si>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</si>
  <si>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</si>
  <si>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</si>
  <si>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</si>
  <si>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</si>
  <si>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</si>
  <si>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</si>
  <si>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</si>
  <si>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</si>
  <si>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</si>
  <si>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</si>
  <si>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</si>
  <si>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</si>
  <si>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</si>
  <si>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</si>
  <si>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</si>
  <si>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</si>
  <si>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</si>
  <si>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</si>
  <si>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</si>
  <si>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</si>
  <si>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</si>
  <si>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</si>
  <si>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</si>
  <si>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</si>
  <si>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</si>
  <si>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</si>
  <si>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</si>
  <si>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</si>
  <si>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</si>
  <si>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</si>
  <si>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</si>
  <si>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</si>
  <si>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</si>
  <si>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</si>
  <si>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</si>
  <si>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</si>
  <si>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</si>
  <si>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</si>
  <si>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</si>
  <si>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</si>
  <si>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</si>
  <si>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</si>
  <si>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</si>
  <si>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</si>
  <si>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</si>
  <si>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</si>
  <si>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</si>
  <si>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</si>
  <si>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</si>
  <si>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</si>
  <si>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</si>
  <si>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</si>
  <si>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</si>
  <si>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</si>
  <si>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</si>
  <si>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</si>
  <si>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</si>
  <si>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</si>
  <si>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</si>
  <si>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</si>
  <si>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</si>
  <si>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</si>
  <si>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</si>
  <si>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</si>
  <si>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</si>
  <si>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</si>
  <si>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</si>
  <si>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</si>
  <si>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</si>
  <si>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</si>
  <si>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</si>
  <si>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</si>
  <si>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</si>
  <si>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</si>
  <si>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</si>
  <si>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</si>
  <si>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</si>
  <si>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</si>
  <si>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</si>
  <si>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</si>
  <si>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</si>
  <si>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</si>
  <si>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</si>
  <si>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</si>
  <si>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</si>
  <si>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</si>
  <si>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</si>
  <si>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</si>
  <si>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</si>
  <si>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</si>
  <si>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</si>
  <si>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</si>
  <si>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</si>
  <si>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</si>
  <si>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</si>
  <si>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</si>
  <si>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</si>
  <si>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</si>
  <si>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</si>
  <si>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</si>
  <si>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</si>
  <si>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</si>
  <si>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</si>
  <si>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</si>
  <si>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</si>
  <si>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</si>
  <si>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</si>
  <si>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</si>
  <si>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</si>
  <si>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</si>
  <si>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</si>
  <si>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</si>
  <si>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</si>
  <si>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</si>
  <si>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</si>
  <si>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</si>
  <si>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</si>
  <si>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</si>
  <si>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</si>
  <si>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</si>
  <si>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</si>
  <si>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</si>
  <si>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</si>
  <si>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</si>
  <si>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</si>
  <si>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</si>
  <si>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</si>
  <si>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</si>
  <si>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</si>
  <si>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</si>
  <si>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</si>
  <si>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</si>
  <si>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</si>
  <si>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</si>
  <si>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</si>
  <si>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</si>
  <si>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</si>
  <si>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</si>
  <si>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</si>
  <si>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</si>
  <si>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</si>
  <si>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</si>
  <si>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</si>
  <si>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</si>
  <si>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</si>
  <si>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</si>
  <si>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</si>
  <si>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</si>
  <si>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</si>
  <si>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</si>
  <si>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</si>
  <si>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</si>
  <si>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</si>
  <si>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</si>
  <si>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</si>
  <si>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</si>
  <si>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</si>
  <si>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</si>
  <si>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</si>
  <si>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</si>
  <si>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</si>
  <si>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</si>
  <si>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</si>
  <si>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</si>
  <si>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</si>
  <si>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</si>
  <si>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</si>
  <si>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</si>
  <si>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</si>
  <si>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</si>
  <si>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</si>
  <si>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</si>
  <si>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</si>
  <si>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</si>
  <si>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</si>
  <si>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</si>
  <si>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</si>
  <si>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</si>
  <si>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</si>
  <si>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</si>
  <si>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</si>
  <si>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</si>
  <si>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</si>
  <si>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</si>
  <si>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</si>
  <si>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</si>
  <si>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</si>
  <si>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</si>
  <si>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</si>
  <si>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</si>
  <si>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</si>
  <si>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</si>
  <si>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</si>
  <si>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</si>
  <si>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</si>
  <si>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</si>
  <si>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</si>
  <si>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</si>
  <si>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</si>
  <si>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</si>
  <si>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</si>
  <si>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</si>
  <si>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</si>
  <si>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</si>
  <si>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</si>
  <si>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</si>
  <si>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</si>
  <si>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</si>
  <si>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</si>
  <si>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</si>
  <si>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</si>
  <si>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</si>
  <si>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</si>
  <si>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</si>
  <si>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</si>
  <si>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</si>
  <si>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</si>
  <si>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</si>
  <si>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</si>
  <si>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</si>
  <si>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</si>
  <si>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</si>
  <si>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</si>
  <si>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</si>
  <si>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</si>
  <si>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</si>
  <si>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</si>
  <si>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</si>
  <si>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</si>
  <si>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</si>
  <si>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</si>
  <si>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</si>
  <si>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</si>
  <si>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</si>
  <si>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</si>
  <si>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</si>
  <si>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</si>
  <si>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</si>
  <si>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</si>
  <si>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</si>
  <si>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</si>
  <si>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</si>
  <si>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</si>
  <si>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</si>
  <si>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</si>
  <si>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</si>
  <si>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</si>
  <si>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</si>
  <si>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</si>
  <si>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</si>
  <si>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</si>
  <si>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</si>
  <si>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</si>
  <si>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</si>
  <si>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</si>
  <si>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</si>
  <si>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</si>
  <si>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</si>
  <si>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</si>
  <si>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</si>
  <si>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</si>
  <si>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</si>
  <si>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</si>
  <si>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</si>
  <si>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</si>
  <si>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</si>
  <si>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</si>
  <si>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</si>
  <si>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</si>
  <si>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</si>
  <si>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</si>
  <si>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</si>
  <si>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</si>
  <si>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</si>
  <si>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</si>
  <si>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</si>
  <si>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</si>
  <si>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</si>
  <si>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</si>
  <si>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</si>
  <si>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</si>
  <si>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</si>
  <si>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</si>
  <si>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</si>
  <si>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</si>
  <si>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</si>
  <si>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</si>
  <si>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</si>
  <si>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</si>
  <si>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</si>
  <si>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</si>
  <si>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</si>
  <si>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</si>
  <si>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</si>
  <si>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</si>
  <si>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</si>
  <si>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</si>
  <si>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</si>
  <si>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</si>
  <si>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</si>
  <si>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</si>
  <si>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</si>
  <si>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</si>
  <si>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</si>
  <si>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</si>
  <si>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</si>
  <si>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</si>
  <si>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</si>
  <si>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</si>
  <si>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</si>
  <si>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</si>
  <si>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</si>
  <si>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</si>
  <si>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</si>
  <si>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</si>
  <si>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</si>
  <si>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</si>
  <si>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</si>
  <si>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</si>
  <si>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</si>
  <si>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</si>
  <si>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</si>
  <si>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</si>
  <si>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</si>
  <si>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</si>
  <si>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</si>
  <si>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</si>
  <si>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</si>
  <si>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</si>
  <si>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</si>
  <si>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</si>
  <si>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</si>
  <si>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</si>
  <si>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</si>
  <si>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</si>
  <si>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</si>
  <si>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</si>
  <si>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</si>
  <si>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</si>
  <si>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</si>
  <si>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</si>
  <si>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</si>
  <si>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</si>
  <si>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</si>
  <si>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</si>
  <si>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</si>
  <si>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</si>
  <si>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</si>
  <si>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</si>
  <si>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</si>
  <si>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</si>
  <si>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</si>
  <si>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</si>
  <si>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</si>
  <si>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</si>
  <si>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</si>
  <si>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</si>
  <si>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</si>
  <si>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</si>
  <si>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</si>
  <si>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</si>
  <si>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</si>
  <si>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</si>
  <si>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</si>
  <si>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</si>
  <si>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</si>
  <si>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</si>
  <si>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</si>
  <si>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</si>
  <si>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</si>
  <si>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</si>
  <si>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</si>
  <si>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</si>
  <si>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</si>
  <si>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</si>
  <si>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</si>
  <si>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</si>
  <si>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</si>
  <si>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</si>
  <si>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</si>
  <si>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</si>
  <si>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</si>
  <si>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</si>
  <si>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</si>
  <si>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</si>
  <si>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</si>
  <si>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</si>
  <si>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</si>
  <si>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</si>
  <si>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</si>
  <si>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</si>
  <si>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</si>
  <si>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</si>
  <si>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</si>
  <si>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</si>
  <si>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</si>
  <si>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</si>
  <si>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</si>
  <si>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</si>
  <si>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</si>
  <si>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</si>
  <si>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</si>
  <si>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</si>
  <si>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</si>
  <si>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</si>
  <si>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</si>
  <si>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</si>
  <si>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</si>
  <si>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</si>
  <si>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</si>
  <si>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</si>
  <si>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</si>
  <si>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</si>
  <si>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</si>
  <si>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</si>
  <si>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</si>
  <si>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</si>
  <si>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</si>
  <si>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</si>
  <si>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</si>
  <si>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</si>
  <si>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</si>
  <si>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</si>
  <si>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</si>
  <si>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</si>
  <si>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</si>
  <si>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</si>
  <si>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</si>
  <si>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</si>
  <si>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</si>
  <si>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</si>
  <si>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</si>
  <si>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</si>
  <si>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</si>
  <si>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</si>
  <si>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</si>
  <si>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</si>
  <si>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</si>
  <si>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</si>
  <si>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</si>
  <si>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</si>
  <si>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</si>
  <si>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</si>
  <si>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</si>
  <si>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</si>
  <si>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</si>
  <si>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</si>
  <si>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</si>
  <si>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</si>
  <si>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</si>
  <si>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</si>
  <si>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</si>
  <si>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</si>
  <si>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</si>
  <si>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</si>
  <si>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</si>
  <si>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</si>
  <si>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</si>
  <si>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</si>
  <si>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</si>
  <si>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</si>
  <si>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</si>
  <si>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</si>
  <si>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</si>
  <si>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</si>
  <si>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</si>
  <si>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</si>
  <si>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</si>
  <si>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</si>
  <si>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</si>
  <si>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</si>
  <si>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</si>
  <si>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</si>
  <si>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</si>
  <si>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</si>
  <si>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</si>
  <si>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</si>
  <si>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</si>
  <si>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</si>
  <si>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</si>
  <si>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</si>
  <si>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</si>
  <si>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</si>
  <si>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</si>
  <si>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</si>
  <si>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</si>
  <si>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</si>
  <si>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</si>
  <si>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</si>
  <si>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</si>
  <si>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</si>
  <si>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</si>
  <si>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</si>
  <si>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</si>
  <si>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</si>
  <si>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</si>
  <si>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</si>
  <si>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</si>
  <si>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</si>
  <si>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</si>
  <si>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</si>
  <si>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</si>
  <si>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</si>
  <si>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</si>
  <si>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</si>
  <si>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</si>
  <si>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</si>
  <si>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</si>
  <si>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</si>
  <si>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</si>
  <si>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</si>
  <si>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</si>
  <si>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</si>
  <si>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</si>
  <si>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</si>
  <si>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</si>
  <si>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</si>
  <si>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</si>
  <si>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</si>
  <si>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</si>
  <si>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</si>
  <si>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</si>
  <si>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</si>
  <si>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</si>
  <si>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</si>
  <si>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</si>
  <si>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</si>
  <si>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</si>
  <si>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</si>
  <si>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</si>
  <si>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</si>
  <si>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</si>
  <si>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</si>
  <si>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</si>
  <si>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</si>
  <si>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</si>
  <si>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</si>
  <si>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</si>
  <si>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</si>
  <si>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</si>
  <si>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</si>
  <si>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</si>
  <si>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</si>
  <si>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</si>
  <si>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</si>
  <si>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</si>
  <si>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</si>
  <si>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</si>
  <si>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</si>
  <si>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</si>
  <si>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</si>
  <si>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</si>
  <si>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</si>
  <si>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</si>
  <si>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</si>
  <si>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</si>
  <si>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</si>
  <si>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</si>
  <si>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</si>
  <si>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</si>
  <si>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</si>
  <si>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</si>
  <si>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</si>
  <si>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</si>
  <si>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</si>
  <si>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</si>
  <si>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</si>
  <si>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</si>
  <si>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</si>
  <si>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</si>
  <si>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</si>
  <si>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</si>
  <si>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</si>
  <si>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</si>
  <si>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</si>
  <si>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</si>
  <si>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</si>
  <si>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</si>
  <si>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</si>
  <si>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</si>
  <si>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</si>
  <si>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</si>
  <si>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</si>
  <si>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</si>
  <si>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</si>
  <si>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</si>
  <si>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</si>
  <si>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</si>
  <si>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</si>
  <si>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</si>
  <si>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</si>
  <si>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</si>
  <si>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</si>
  <si>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</si>
  <si>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</si>
  <si>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</si>
  <si>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</si>
  <si>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</si>
  <si>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</si>
  <si>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</si>
  <si>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</si>
  <si>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</si>
  <si>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</si>
  <si>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</si>
  <si>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</si>
  <si>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</si>
  <si>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</si>
  <si>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</si>
  <si>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</si>
  <si>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</si>
  <si>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</si>
  <si>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</si>
  <si>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</si>
  <si>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</si>
  <si>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</si>
  <si>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</si>
  <si>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</si>
  <si>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</si>
  <si>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</si>
  <si>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</si>
  <si>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</si>
  <si>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</si>
  <si>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</si>
  <si>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</si>
  <si>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</si>
  <si>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</si>
  <si>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</si>
  <si>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</si>
  <si>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</si>
  <si>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</si>
  <si>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</si>
  <si>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</si>
  <si>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</si>
  <si>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</si>
  <si>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</si>
  <si>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</si>
  <si>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</si>
  <si>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</si>
  <si>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</si>
  <si>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</si>
  <si>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</si>
  <si>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</si>
  <si>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</si>
  <si>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</si>
  <si>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</si>
  <si>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</si>
  <si>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</si>
  <si>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</si>
  <si>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</si>
  <si>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</si>
  <si>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</si>
  <si>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</si>
  <si>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</si>
  <si>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</si>
  <si>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</si>
  <si>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</si>
  <si>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</si>
  <si>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</si>
  <si>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</si>
  <si>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</si>
  <si>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</si>
  <si>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</si>
  <si>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</si>
  <si>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</si>
  <si>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</si>
  <si>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</si>
  <si>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</si>
  <si>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</si>
  <si>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</si>
  <si>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</si>
  <si>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</si>
  <si>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</si>
  <si>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</si>
  <si>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</si>
  <si>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</si>
  <si>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</si>
  <si>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</si>
  <si>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</si>
  <si>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</si>
  <si>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</si>
  <si>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</si>
  <si>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</si>
  <si>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</si>
  <si>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</si>
  <si>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</si>
  <si>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</si>
  <si>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</si>
  <si>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</si>
  <si>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</si>
  <si>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</si>
  <si>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</si>
  <si>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</si>
  <si>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</si>
  <si>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</si>
  <si>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</si>
  <si>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</si>
  <si>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</si>
  <si>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</si>
  <si>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</si>
  <si>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</si>
  <si>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</si>
  <si>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</si>
  <si>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</si>
  <si>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</si>
  <si>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</si>
  <si>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</si>
  <si>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</si>
  <si>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</si>
  <si>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</si>
  <si>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</si>
  <si>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</si>
  <si>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</si>
  <si>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</si>
  <si>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</si>
  <si>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</si>
  <si>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</si>
  <si>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</si>
  <si>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</si>
  <si>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</si>
  <si>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</si>
  <si>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</si>
  <si>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</si>
  <si>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</si>
  <si>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</si>
  <si>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</si>
  <si>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</si>
  <si>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</si>
  <si>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</si>
  <si>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</si>
  <si>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</si>
  <si>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</si>
  <si>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</si>
  <si>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</si>
  <si>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</si>
  <si>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</si>
  <si>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</si>
  <si>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</si>
  <si>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</si>
  <si>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</si>
  <si>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</si>
  <si>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</si>
  <si>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</si>
  <si>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</si>
  <si>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</si>
  <si>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</si>
  <si>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</si>
  <si>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</si>
  <si>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</si>
  <si>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</si>
  <si>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</si>
  <si>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</si>
  <si>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</si>
  <si>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</si>
  <si>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</si>
  <si>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</si>
  <si>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</si>
  <si>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</si>
  <si>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</si>
  <si>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</si>
  <si>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</si>
  <si>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</si>
  <si>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</si>
  <si>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</si>
  <si>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</si>
  <si>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</si>
  <si>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</si>
  <si>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</si>
  <si>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</si>
  <si>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</si>
  <si>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</si>
  <si>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</si>
  <si>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</si>
  <si>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</si>
  <si>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</si>
  <si>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</si>
  <si>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</si>
  <si>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</si>
  <si>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</si>
  <si>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</si>
  <si>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</si>
  <si>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</si>
  <si>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</si>
  <si>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</si>
  <si>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</si>
  <si>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</si>
  <si>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</si>
  <si>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</si>
  <si>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</si>
  <si>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</si>
  <si>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</si>
  <si>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</si>
  <si>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</si>
  <si>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</si>
  <si>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</si>
  <si>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</si>
  <si>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</si>
  <si>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</si>
  <si>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</si>
  <si>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</si>
  <si>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</si>
  <si>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</si>
  <si>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</si>
  <si>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</si>
  <si>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</si>
  <si>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</si>
  <si>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</si>
  <si>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</si>
  <si>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</si>
  <si>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</si>
  <si>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</si>
  <si>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</si>
  <si>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</si>
  <si>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</si>
  <si>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</si>
  <si>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</si>
  <si>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</si>
  <si>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</si>
  <si>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</si>
  <si>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</si>
  <si>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</si>
  <si>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</si>
  <si>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</si>
  <si>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</si>
  <si>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</si>
  <si>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</si>
  <si>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</si>
  <si>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</si>
  <si>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</si>
  <si>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</si>
  <si>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</si>
  <si>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</si>
  <si>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</si>
  <si>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</si>
  <si>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</si>
  <si>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</si>
  <si>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</si>
  <si>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</si>
  <si>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</si>
  <si>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</si>
  <si>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</si>
  <si>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</si>
  <si>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</si>
  <si>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</si>
  <si>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</si>
  <si>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</si>
  <si>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</si>
  <si>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</si>
  <si>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</si>
  <si>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</si>
  <si>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</si>
  <si>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</si>
  <si>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</si>
  <si>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</si>
  <si>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</si>
  <si>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</si>
  <si>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</si>
  <si>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</si>
  <si>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</si>
  <si>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</si>
  <si>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</si>
  <si>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</si>
  <si>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</si>
  <si>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</si>
  <si>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</si>
  <si>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</si>
  <si>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</si>
  <si>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</si>
  <si>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</si>
  <si>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</si>
  <si>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</si>
  <si>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</si>
  <si>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</si>
  <si>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</si>
  <si>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</si>
  <si>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</si>
  <si>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</si>
  <si>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</si>
  <si>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</si>
  <si>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</si>
  <si>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</si>
  <si>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</si>
  <si>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</si>
  <si>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</si>
  <si>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</si>
  <si>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</si>
  <si>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</si>
  <si>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</si>
  <si>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</si>
  <si>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</si>
  <si>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</si>
  <si>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</si>
  <si>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</si>
  <si>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</si>
  <si>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</si>
  <si>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</si>
  <si>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</si>
  <si>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</si>
  <si>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</si>
  <si>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</si>
  <si>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</si>
  <si>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</si>
  <si>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</si>
  <si>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</si>
  <si>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</si>
  <si>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</si>
  <si>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</si>
  <si>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</si>
  <si>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</si>
  <si>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</si>
  <si>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</si>
  <si>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</si>
  <si>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</si>
  <si>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</si>
  <si>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</si>
  <si>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</si>
  <si>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</si>
  <si>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</si>
  <si>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</si>
  <si>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</si>
  <si>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</si>
  <si>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</si>
  <si>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</si>
  <si>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</si>
  <si>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</si>
  <si>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</si>
  <si>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</si>
  <si>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</si>
  <si>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</si>
  <si>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</si>
  <si>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</si>
  <si>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</si>
  <si>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</si>
  <si>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</si>
  <si>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</si>
  <si>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</si>
  <si>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</si>
  <si>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</si>
  <si>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</si>
  <si>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</si>
  <si>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</si>
  <si>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</si>
  <si>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</si>
  <si>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</si>
  <si>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</si>
  <si>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</si>
  <si>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</si>
  <si>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</si>
  <si>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</si>
  <si>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</si>
  <si>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</si>
  <si>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</si>
  <si>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</si>
  <si>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</si>
  <si>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</si>
  <si>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</si>
  <si>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</si>
  <si>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</si>
  <si>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</si>
  <si>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</si>
  <si>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</si>
  <si>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</si>
  <si>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</si>
  <si>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</si>
  <si>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</si>
  <si>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</si>
  <si>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</si>
  <si>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</si>
  <si>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</si>
  <si>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</si>
  <si>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</si>
  <si>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</si>
  <si>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</si>
  <si>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</si>
  <si>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</si>
  <si>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</si>
  <si>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</si>
  <si>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</si>
  <si>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</si>
  <si>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</si>
  <si>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</si>
  <si>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</si>
  <si>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</si>
  <si>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</si>
  <si>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</si>
  <si>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</si>
  <si>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</si>
  <si>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</si>
  <si>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</si>
  <si>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</si>
  <si>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</si>
  <si>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</si>
  <si>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</si>
  <si>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</si>
  <si>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</si>
  <si>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</si>
  <si>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</si>
  <si>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</si>
  <si>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</si>
  <si>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</si>
  <si>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</si>
  <si>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</si>
  <si>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</si>
  <si>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</si>
  <si>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</si>
  <si>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</si>
  <si>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</si>
  <si>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</si>
  <si>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</si>
  <si>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</si>
  <si>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</si>
  <si>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</si>
  <si>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</si>
  <si>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</si>
  <si>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</si>
  <si>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</si>
  <si>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</si>
  <si>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</si>
  <si>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</si>
  <si>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</si>
  <si>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</si>
  <si>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</si>
  <si>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</si>
  <si>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</si>
  <si>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</si>
  <si>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</si>
  <si>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</si>
  <si>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</si>
  <si>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</si>
  <si>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</si>
  <si>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</si>
  <si>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</si>
  <si>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</si>
  <si>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</si>
  <si>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</si>
  <si>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</si>
  <si>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</si>
  <si>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</si>
  <si>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</si>
  <si>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</si>
  <si>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</si>
  <si>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</si>
  <si>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</si>
  <si>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</si>
  <si>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</si>
  <si>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</si>
  <si>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</si>
  <si>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</si>
  <si>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</si>
  <si>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</si>
  <si>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</si>
  <si>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</si>
  <si>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</si>
  <si>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</si>
  <si>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</si>
  <si>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</si>
  <si>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</si>
  <si>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</si>
  <si>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</si>
  <si>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</si>
  <si>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</si>
  <si>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</si>
  <si>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</si>
  <si>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</si>
  <si>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</si>
  <si>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</si>
  <si>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</si>
  <si>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</si>
  <si>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</si>
  <si>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</si>
  <si>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</si>
  <si>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</si>
  <si>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</si>
  <si>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</si>
  <si>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</si>
  <si>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</si>
  <si>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</si>
  <si>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</si>
  <si>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</si>
  <si>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</si>
  <si>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</si>
  <si>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</si>
  <si>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</si>
  <si>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</si>
  <si>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</si>
  <si>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</si>
  <si>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</si>
  <si>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</si>
  <si>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</si>
  <si>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</si>
  <si>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</si>
  <si>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</si>
  <si>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</si>
  <si>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</si>
  <si>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</si>
  <si>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</si>
  <si>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</si>
  <si>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</si>
  <si>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</si>
  <si>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</si>
  <si>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</si>
  <si>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</si>
  <si>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</si>
  <si>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</si>
  <si>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</si>
  <si>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</si>
  <si>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</si>
  <si>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</si>
  <si>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</si>
  <si>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</si>
  <si>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</si>
  <si>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</si>
  <si>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</si>
  <si>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</si>
  <si>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</si>
  <si>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</si>
  <si>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</si>
  <si>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</si>
  <si>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</si>
  <si>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</si>
  <si>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</si>
  <si>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</si>
  <si>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</si>
  <si>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</si>
  <si>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</si>
  <si>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</si>
  <si>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</si>
  <si>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</si>
  <si>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</si>
  <si>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</si>
  <si>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</si>
  <si>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</si>
  <si>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</si>
  <si>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</si>
  <si>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</si>
  <si>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</si>
  <si>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</si>
  <si>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</si>
  <si>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</si>
  <si>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</si>
  <si>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</si>
  <si>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</si>
  <si>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</si>
  <si>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</si>
  <si>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</si>
  <si>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</si>
  <si>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</si>
  <si>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</si>
  <si>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</si>
  <si>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</si>
  <si>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</si>
  <si>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</si>
  <si>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</si>
  <si>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</si>
  <si>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</si>
  <si>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</si>
  <si>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</si>
  <si>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</si>
  <si>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</si>
  <si>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</si>
  <si>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</si>
  <si>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</si>
  <si>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</si>
  <si>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</si>
  <si>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</si>
  <si>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</si>
  <si>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</si>
  <si>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</si>
  <si>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</si>
  <si>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</si>
  <si>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</si>
  <si>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</si>
  <si>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</si>
  <si>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</si>
  <si>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</si>
  <si>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</si>
  <si>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</si>
  <si>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</si>
  <si>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</si>
  <si>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</si>
  <si>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</si>
  <si>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</si>
  <si>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</si>
  <si>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</si>
  <si>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</si>
  <si>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</si>
  <si>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</si>
  <si>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</si>
  <si>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</si>
  <si>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</si>
  <si>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</si>
  <si>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</si>
  <si>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</si>
  <si>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</si>
  <si>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</si>
  <si>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</si>
  <si>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</si>
  <si>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</si>
  <si>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</si>
  <si>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</si>
  <si>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</si>
  <si>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</si>
  <si>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</si>
  <si>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</si>
  <si>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</si>
  <si>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</si>
  <si>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</si>
  <si>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</si>
  <si>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</si>
  <si>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</si>
  <si>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</si>
  <si>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</si>
  <si>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</si>
  <si>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</si>
  <si>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</si>
  <si>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</si>
  <si>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</si>
  <si>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</si>
  <si>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</si>
  <si>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</si>
  <si>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</si>
  <si>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</si>
  <si>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</si>
  <si>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</si>
  <si>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</si>
  <si>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</si>
  <si>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</si>
  <si>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</si>
  <si>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</si>
  <si>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</si>
  <si>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</si>
  <si>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</si>
  <si>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</si>
  <si>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</si>
  <si>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</si>
  <si>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</si>
  <si>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</si>
  <si>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</si>
  <si>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</si>
  <si>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</si>
  <si>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</si>
  <si>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</si>
  <si>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</si>
  <si>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</si>
  <si>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</si>
  <si>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</si>
  <si>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</si>
  <si>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</si>
  <si>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</si>
  <si>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</si>
  <si>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</si>
  <si>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</si>
  <si>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</si>
  <si>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</si>
  <si>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</si>
  <si>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</si>
  <si>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</si>
  <si>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</si>
  <si>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</si>
  <si>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</si>
  <si>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</si>
  <si>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</si>
  <si>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</si>
  <si>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</si>
  <si>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</si>
  <si>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</si>
  <si>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</si>
  <si>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</si>
  <si>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</si>
  <si>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</si>
  <si>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</si>
  <si>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</si>
  <si>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</si>
  <si>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</si>
  <si>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</si>
  <si>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</si>
  <si>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</si>
  <si>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</si>
  <si>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</si>
  <si>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</si>
  <si>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</si>
  <si>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</si>
  <si>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</si>
  <si>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</si>
  <si>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</si>
  <si>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</si>
  <si>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</si>
  <si>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</si>
  <si>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</si>
  <si>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</si>
  <si>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</si>
  <si>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</si>
  <si>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</si>
  <si>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</si>
  <si>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</si>
  <si>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</si>
  <si>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</si>
  <si>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</si>
  <si>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</si>
  <si>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</si>
  <si>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</si>
  <si>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</si>
  <si>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</si>
  <si>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</si>
  <si>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</si>
  <si>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</si>
  <si>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</si>
  <si>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</si>
  <si>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</si>
  <si>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</si>
  <si>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</si>
  <si>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</si>
  <si>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</si>
  <si>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</si>
  <si>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</si>
  <si>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</si>
  <si>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</si>
  <si>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</si>
  <si>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</si>
  <si>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</si>
  <si>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</si>
  <si>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</si>
  <si>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</si>
  <si>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</si>
  <si>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</si>
  <si>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</si>
  <si>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</si>
  <si>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</si>
  <si>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</si>
  <si>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</si>
  <si>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</si>
  <si>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</si>
  <si>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</si>
  <si>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</si>
  <si>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</si>
  <si>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</si>
  <si>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</si>
  <si>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</si>
  <si>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</si>
  <si>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</si>
  <si>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</si>
  <si>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</si>
  <si>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</si>
  <si>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</si>
  <si>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</si>
  <si>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</si>
  <si>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</si>
  <si>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</si>
  <si>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</si>
  <si>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</si>
  <si>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</si>
  <si>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</si>
  <si>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</si>
  <si>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</si>
  <si>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</si>
  <si>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</si>
  <si>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</si>
  <si>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</si>
  <si>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</si>
  <si>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</si>
  <si>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</si>
  <si>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</si>
  <si>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</si>
  <si>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</si>
  <si>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</si>
  <si>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</si>
  <si>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</si>
  <si>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</si>
  <si>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</si>
  <si>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</si>
  <si>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</si>
  <si>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</si>
  <si>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</si>
  <si>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</si>
  <si>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</si>
  <si>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</si>
  <si>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</si>
  <si>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</si>
  <si>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</si>
  <si>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</si>
  <si>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</si>
  <si>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</si>
  <si>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</si>
  <si>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</si>
  <si>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</si>
  <si>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</si>
  <si>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</si>
  <si>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</si>
  <si>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</si>
  <si>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</si>
  <si>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</si>
  <si>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</si>
  <si>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</si>
  <si>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</si>
  <si>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</si>
  <si>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</si>
  <si>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</si>
  <si>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</si>
  <si>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</si>
  <si>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</si>
  <si>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</si>
  <si>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</si>
  <si>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</si>
  <si>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</si>
  <si>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</si>
  <si>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</si>
  <si>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</si>
  <si>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</si>
  <si>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</si>
  <si>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</si>
  <si>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</si>
  <si>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</si>
  <si>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</si>
  <si>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</si>
  <si>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</si>
  <si>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</si>
  <si>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</si>
  <si>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</si>
  <si>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</si>
  <si>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</si>
  <si>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</si>
  <si>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</si>
  <si>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</si>
  <si>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</si>
  <si>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</si>
  <si>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</si>
  <si>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</si>
  <si>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</si>
  <si>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</si>
  <si>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</si>
  <si>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</si>
  <si>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</si>
  <si>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</si>
  <si>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</si>
  <si>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</si>
  <si>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</si>
  <si>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</si>
  <si>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</si>
  <si>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</si>
  <si>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</si>
  <si>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</si>
  <si>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</si>
  <si>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</si>
  <si>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</si>
  <si>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</si>
  <si>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</si>
  <si>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</si>
  <si>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</si>
  <si>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</si>
  <si>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</si>
  <si>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</si>
  <si>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</si>
  <si>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</si>
  <si>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</si>
  <si>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</si>
  <si>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</si>
  <si>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</si>
  <si>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</si>
  <si>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</si>
  <si>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</si>
  <si>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</si>
  <si>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</si>
  <si>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</si>
  <si>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</si>
  <si>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</si>
  <si>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</si>
  <si>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</si>
  <si>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</si>
  <si>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</si>
  <si>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</si>
  <si>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</si>
  <si>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</si>
  <si>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</si>
  <si>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</si>
  <si>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</si>
  <si>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</si>
  <si>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</si>
  <si>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</si>
  <si>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</si>
  <si>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</si>
  <si>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</si>
  <si>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</si>
  <si>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</si>
  <si>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</si>
  <si>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</si>
  <si>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</si>
  <si>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</si>
  <si>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</si>
  <si>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</si>
  <si>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</si>
  <si>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</si>
  <si>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</si>
  <si>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</si>
  <si>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</si>
  <si>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</si>
  <si>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</si>
  <si>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</si>
  <si>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</si>
  <si>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</si>
  <si>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</si>
  <si>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</si>
  <si>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</si>
  <si>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</si>
  <si>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</si>
  <si>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</si>
  <si>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</si>
  <si>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</si>
  <si>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</si>
  <si>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</si>
  <si>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</si>
  <si>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</si>
  <si>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</si>
  <si>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</si>
  <si>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</si>
  <si>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</si>
  <si>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</si>
  <si>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</si>
  <si>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</si>
  <si>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</si>
  <si>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</si>
  <si>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</si>
  <si>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</si>
  <si>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</si>
  <si>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</si>
  <si>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</si>
  <si>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</si>
  <si>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</si>
  <si>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</si>
  <si>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</si>
  <si>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</si>
  <si>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</si>
  <si>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</si>
  <si>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</si>
  <si>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</si>
  <si>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</si>
  <si>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</si>
  <si>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</si>
  <si>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</si>
  <si>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</si>
  <si>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</si>
  <si>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</si>
  <si>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</si>
  <si>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</si>
  <si>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</si>
  <si>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</si>
  <si>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</si>
  <si>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</si>
  <si>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</si>
  <si>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</si>
  <si>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</si>
  <si>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</si>
  <si>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</si>
  <si>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</si>
  <si>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</si>
  <si>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</si>
  <si>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</si>
  <si>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</si>
  <si>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</si>
  <si>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</si>
  <si>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</si>
  <si>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</si>
  <si>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</si>
  <si>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</si>
  <si>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</si>
  <si>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</si>
  <si>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</si>
  <si>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</si>
  <si>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</si>
  <si>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</si>
  <si>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</si>
  <si>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</si>
  <si>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</si>
  <si>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</si>
  <si>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</si>
  <si>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</si>
  <si>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</si>
  <si>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</si>
  <si>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</si>
  <si>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</si>
  <si>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</si>
  <si>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</si>
  <si>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</si>
  <si>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</si>
  <si>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</si>
  <si>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</si>
  <si>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</si>
  <si>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</si>
  <si>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</si>
  <si>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</si>
  <si>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</si>
  <si>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</si>
  <si>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</si>
  <si>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</si>
  <si>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</si>
  <si>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</si>
  <si>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</si>
  <si>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</si>
  <si>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</si>
  <si>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</si>
  <si>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</si>
  <si>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</si>
  <si>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</si>
  <si>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</si>
  <si>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</si>
  <si>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</si>
  <si>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</si>
  <si>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</si>
  <si>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</si>
  <si>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</si>
  <si>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</si>
  <si>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</si>
  <si>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</si>
  <si>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</si>
  <si>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</si>
  <si>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</si>
  <si>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</si>
  <si>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</si>
  <si>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</si>
  <si>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</si>
  <si>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</si>
  <si>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</si>
  <si>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</si>
  <si>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</si>
  <si>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</si>
  <si>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</si>
  <si>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</si>
  <si>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</si>
  <si>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</si>
  <si>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</si>
  <si>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</si>
  <si>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</si>
  <si>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</si>
  <si>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</si>
  <si>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</si>
  <si>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</si>
  <si>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</si>
  <si>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</si>
  <si>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</si>
  <si>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</si>
  <si>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</si>
  <si>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</si>
  <si>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</si>
  <si>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</si>
  <si>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</si>
  <si>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</si>
  <si>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</si>
  <si>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</si>
  <si>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</si>
  <si>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</si>
  <si>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</si>
  <si>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</si>
  <si>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</si>
  <si>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</si>
  <si>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</si>
  <si>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</si>
  <si>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</si>
  <si>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</si>
  <si>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</si>
  <si>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</si>
  <si>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</si>
  <si>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</si>
  <si>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</si>
  <si>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</si>
  <si>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</si>
  <si>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</si>
  <si>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</si>
  <si>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</si>
  <si>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</si>
  <si>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</si>
  <si>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</si>
  <si>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</si>
  <si>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</si>
  <si>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</si>
  <si>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</si>
  <si>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</si>
  <si>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</si>
  <si>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</si>
  <si>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</si>
  <si>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</si>
  <si>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</si>
  <si>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</si>
  <si>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</si>
  <si>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</si>
  <si>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</si>
  <si>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</si>
  <si>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</si>
  <si>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</si>
  <si>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</si>
  <si>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</si>
  <si>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</si>
  <si>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</si>
  <si>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</si>
  <si>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</si>
  <si>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</si>
  <si>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</si>
  <si>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</si>
  <si>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</si>
  <si>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</si>
  <si>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</si>
  <si>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</si>
  <si>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</si>
  <si>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</si>
  <si>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</si>
  <si>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</si>
  <si>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</si>
  <si>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</si>
  <si>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</si>
  <si>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</si>
  <si>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</si>
  <si>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</si>
  <si>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</si>
  <si>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</si>
  <si>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</si>
  <si>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</si>
  <si>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</si>
  <si>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</si>
  <si>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</si>
  <si>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</si>
  <si>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</si>
  <si>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</si>
  <si>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</si>
  <si>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</si>
  <si>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</si>
  <si>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</si>
  <si>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</si>
  <si>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</si>
  <si>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</si>
  <si>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</si>
  <si>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</si>
  <si>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</si>
  <si>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</si>
  <si>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</si>
  <si>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</si>
  <si>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</si>
  <si>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</si>
  <si>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</si>
  <si>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</si>
  <si>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</si>
  <si>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</si>
  <si>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</si>
  <si>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</si>
  <si>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</si>
  <si>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</si>
  <si>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</si>
  <si>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</si>
  <si>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</si>
  <si>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</si>
  <si>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</si>
  <si>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</si>
  <si>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</si>
  <si>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</si>
  <si>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</si>
  <si>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</si>
  <si>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</si>
  <si>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</si>
  <si>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</si>
  <si>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</si>
  <si>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</si>
  <si>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</si>
  <si>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</si>
  <si>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</si>
  <si>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</si>
  <si>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</si>
  <si>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</si>
  <si>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</si>
  <si>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</si>
  <si>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</si>
  <si>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</si>
  <si>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</si>
  <si>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</si>
  <si>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</si>
  <si>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</si>
  <si>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</si>
  <si>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</si>
  <si>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</si>
  <si>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</si>
  <si>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</si>
  <si>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</si>
  <si>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</si>
  <si>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</si>
  <si>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</si>
  <si>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</si>
  <si>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</si>
  <si>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</si>
  <si>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</si>
  <si>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</si>
  <si>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</si>
  <si>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</si>
  <si>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</si>
  <si>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</si>
  <si>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</si>
  <si>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</si>
  <si>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</si>
  <si>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</si>
  <si>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</si>
  <si>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</si>
  <si>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</si>
  <si>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</si>
  <si>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</si>
  <si>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</si>
  <si>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</si>
  <si>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</si>
  <si>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</si>
  <si>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</si>
  <si>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</si>
  <si>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</si>
  <si>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</si>
  <si>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</si>
  <si>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</si>
  <si>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</si>
  <si>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</si>
  <si>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</si>
  <si>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</si>
  <si>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</si>
  <si>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</si>
  <si>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</si>
  <si>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</si>
  <si>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</si>
  <si>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</si>
  <si>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</si>
  <si>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</si>
  <si>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</si>
  <si>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</si>
  <si>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</si>
  <si>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</si>
  <si>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</si>
  <si>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</si>
  <si>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</si>
  <si>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</si>
  <si>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</si>
  <si>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</si>
  <si>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</si>
  <si>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</si>
  <si>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</si>
  <si>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</si>
  <si>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</si>
  <si>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</si>
  <si>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</si>
  <si>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</si>
  <si>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</si>
  <si>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</si>
  <si>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</si>
  <si>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</si>
  <si>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</si>
  <si>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</si>
  <si>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</si>
  <si>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</si>
  <si>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</si>
  <si>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</si>
  <si>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</si>
  <si>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</si>
  <si>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</si>
  <si>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</si>
  <si>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</si>
  <si>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</si>
  <si>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</si>
  <si>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</si>
  <si>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</si>
  <si>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</si>
  <si>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</si>
  <si>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</si>
  <si>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</si>
  <si>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</si>
  <si>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</si>
  <si>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</si>
  <si>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</si>
  <si>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</si>
  <si>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</si>
  <si>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</si>
  <si>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</si>
  <si>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</si>
  <si>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</si>
  <si>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</si>
  <si>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</si>
  <si>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</si>
  <si>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</si>
  <si>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</si>
  <si>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</si>
  <si>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</si>
  <si>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</si>
  <si>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</si>
  <si>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</si>
  <si>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</si>
  <si>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</si>
  <si>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</si>
  <si>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</si>
  <si>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</si>
  <si>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</si>
  <si>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</si>
  <si>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</si>
  <si>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</si>
  <si>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</si>
  <si>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</si>
  <si>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</si>
  <si>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</si>
  <si>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</si>
  <si>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</si>
  <si>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</si>
  <si>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</si>
  <si>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</si>
  <si>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</si>
  <si>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</si>
  <si>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</si>
  <si>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</si>
  <si>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</si>
  <si>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</si>
  <si>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</si>
  <si>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</si>
  <si>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</si>
  <si>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</si>
  <si>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</si>
  <si>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</si>
  <si>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</si>
  <si>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</si>
  <si>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</si>
  <si>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</si>
  <si>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</si>
  <si>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</si>
  <si>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</si>
  <si>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</si>
  <si>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</si>
  <si>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</si>
  <si>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</si>
  <si>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</si>
  <si>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</si>
  <si>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</si>
  <si>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</si>
  <si>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</si>
  <si>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</si>
  <si>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</si>
  <si>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</si>
  <si>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</si>
  <si>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</si>
  <si>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</si>
  <si>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</si>
  <si>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</si>
  <si>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</si>
  <si>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</si>
  <si>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</si>
  <si>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</si>
  <si>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</si>
  <si>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</si>
  <si>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</si>
  <si>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</si>
  <si>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</si>
  <si>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</si>
  <si>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</si>
  <si>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</si>
  <si>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</si>
  <si>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</si>
  <si>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</si>
  <si>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</si>
  <si>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</si>
  <si>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</si>
  <si>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</si>
  <si>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</si>
  <si>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</si>
  <si>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</si>
  <si>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</si>
  <si>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</si>
  <si>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</si>
  <si>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</si>
  <si>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</si>
  <si>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</si>
  <si>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</si>
  <si>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</si>
  <si>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</si>
  <si>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</si>
  <si>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</si>
  <si>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</si>
  <si>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</si>
  <si>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</si>
  <si>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</si>
  <si>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</si>
  <si>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</si>
  <si>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</si>
  <si>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</si>
  <si>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</si>
  <si>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</si>
  <si>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</si>
  <si>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</si>
  <si>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</si>
  <si>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</si>
  <si>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</si>
  <si>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</si>
  <si>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</si>
  <si>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</si>
  <si>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</si>
  <si>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</si>
  <si>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</si>
  <si>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</si>
  <si>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</si>
  <si>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</si>
  <si>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</si>
  <si>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</si>
  <si>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</si>
  <si>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</si>
  <si>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</si>
  <si>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</si>
  <si>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</si>
  <si>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</si>
  <si>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</si>
  <si>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</si>
  <si>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</si>
  <si>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</si>
  <si>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</si>
  <si>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</si>
  <si>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</si>
  <si>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</si>
  <si>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</si>
  <si>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</si>
  <si>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</si>
  <si>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</si>
  <si>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</si>
  <si>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</si>
  <si>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</si>
  <si>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</si>
  <si>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</si>
  <si>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</si>
  <si>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</si>
  <si>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</si>
  <si>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</si>
  <si>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</si>
  <si>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</si>
  <si>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</si>
  <si>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</si>
  <si>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</si>
  <si>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</si>
  <si>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</si>
  <si>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</si>
  <si>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</si>
  <si>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</si>
  <si>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</si>
  <si>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</si>
  <si>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</si>
  <si>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</si>
  <si>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</si>
  <si>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</si>
  <si>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</si>
  <si>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</si>
  <si>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</si>
  <si>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</si>
  <si>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</si>
  <si>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</si>
  <si>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</si>
  <si>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</si>
  <si>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</si>
  <si>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</si>
  <si>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</si>
  <si>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</si>
  <si>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</si>
  <si>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</si>
  <si>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</si>
  <si>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</si>
  <si>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</si>
  <si>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</si>
  <si>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</si>
  <si>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</si>
  <si>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</si>
  <si>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</si>
  <si>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</si>
  <si>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</si>
  <si>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</si>
  <si>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</si>
  <si>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</si>
  <si>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</si>
  <si>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</si>
  <si>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</si>
  <si>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</si>
  <si>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</si>
  <si>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</si>
  <si>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</si>
  <si>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</si>
  <si>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</si>
  <si>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</si>
  <si>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</si>
  <si>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</si>
  <si>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</si>
  <si>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</si>
  <si>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</si>
  <si>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</si>
  <si>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</si>
  <si>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</si>
  <si>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</si>
  <si>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</si>
  <si>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</si>
  <si>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</si>
  <si>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</si>
  <si>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</si>
  <si>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</si>
  <si>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</si>
  <si>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</si>
  <si>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</si>
  <si>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</si>
  <si>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</si>
  <si>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</si>
  <si>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</si>
  <si>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</si>
  <si>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</si>
  <si>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</si>
  <si>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</si>
  <si>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</si>
  <si>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</si>
  <si>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</si>
  <si>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</si>
  <si>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</si>
  <si>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</si>
  <si>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</si>
  <si>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</si>
  <si>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</si>
  <si>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</si>
  <si>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</si>
  <si>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</si>
  <si>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</si>
  <si>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</si>
  <si>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</si>
  <si>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</si>
  <si>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</si>
  <si>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</si>
  <si>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</si>
  <si>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</si>
  <si>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</si>
  <si>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</si>
  <si>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</si>
  <si>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</si>
  <si>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</si>
  <si>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</si>
  <si>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</si>
  <si>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</si>
  <si>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</si>
  <si>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</si>
  <si>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</si>
  <si>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</si>
  <si>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</si>
  <si>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</si>
  <si>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</si>
  <si>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</si>
  <si>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</si>
  <si>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</si>
  <si>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</si>
  <si>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</si>
  <si>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</si>
  <si>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</si>
  <si>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</si>
  <si>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</si>
  <si>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</si>
  <si>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</si>
  <si>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</si>
  <si>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</si>
  <si>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</si>
  <si>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</si>
  <si>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</si>
  <si>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</si>
  <si>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</si>
  <si>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</si>
  <si>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</si>
  <si>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</si>
  <si>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</si>
  <si>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</si>
  <si>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</si>
  <si>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</si>
  <si>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</si>
  <si>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</si>
  <si>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</si>
  <si>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</si>
  <si>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</si>
  <si>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</si>
  <si>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</si>
  <si>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</si>
  <si>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</si>
  <si>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</si>
  <si>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</si>
  <si>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</si>
  <si>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</si>
  <si>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</si>
  <si>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</si>
  <si>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</si>
  <si>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</si>
  <si>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</si>
  <si>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</si>
  <si>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</si>
  <si>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</si>
  <si>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</si>
  <si>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</si>
  <si>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</si>
  <si>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</si>
  <si>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</si>
  <si>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</si>
  <si>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</si>
  <si>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</si>
  <si>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</si>
  <si>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</si>
  <si>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</si>
  <si>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</si>
  <si>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</si>
  <si>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</si>
  <si>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</si>
  <si>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</si>
  <si>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</si>
  <si>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</si>
  <si>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</si>
  <si>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</si>
  <si>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</si>
  <si>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</si>
  <si>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</si>
  <si>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</si>
  <si>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</si>
  <si>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</si>
  <si>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</si>
  <si>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</si>
  <si>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</si>
  <si>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</si>
  <si>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</si>
  <si>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</si>
  <si>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</si>
  <si>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</si>
  <si>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</si>
  <si>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</si>
  <si>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</si>
  <si>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</si>
  <si>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</si>
  <si>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</si>
  <si>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</si>
  <si>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</si>
  <si>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</si>
  <si>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</si>
  <si>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</si>
  <si>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</si>
  <si>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</si>
  <si>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</si>
  <si>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</si>
  <si>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</si>
  <si>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</si>
  <si>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</si>
  <si>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</si>
  <si>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</si>
  <si>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</si>
  <si>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</si>
  <si>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</si>
  <si>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</si>
  <si>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</si>
  <si>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</si>
  <si>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</si>
  <si>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</si>
  <si>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</si>
  <si>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</si>
  <si>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</si>
  <si>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</si>
  <si>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</si>
  <si>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</si>
  <si>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</si>
  <si>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</si>
  <si>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</si>
  <si>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</si>
  <si>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</si>
  <si>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</si>
  <si>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</si>
  <si>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</si>
  <si>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</si>
  <si>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</si>
  <si>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</si>
  <si>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</si>
  <si>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</si>
  <si>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</si>
  <si>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</si>
  <si>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</si>
  <si>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</si>
  <si>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</si>
  <si>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</si>
  <si>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</si>
  <si>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</si>
  <si>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</si>
  <si>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</si>
  <si>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</si>
  <si>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</si>
  <si>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</si>
  <si>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</si>
  <si>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</si>
  <si>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</si>
  <si>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</si>
  <si>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</si>
  <si>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</si>
  <si>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</si>
  <si>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</si>
  <si>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</si>
  <si>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</si>
  <si>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</si>
  <si>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</si>
  <si>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</si>
  <si>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</si>
  <si>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</si>
  <si>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</si>
  <si>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</si>
  <si>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</si>
  <si>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</si>
  <si>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</si>
  <si>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</si>
  <si>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</si>
  <si>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</si>
  <si>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</si>
  <si>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</si>
  <si>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</si>
  <si>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</si>
  <si>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</si>
  <si>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</si>
  <si>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</si>
  <si>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</si>
  <si>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</si>
  <si>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</si>
  <si>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</si>
  <si>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</si>
  <si>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</si>
  <si>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</si>
  <si>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</si>
  <si>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</si>
  <si>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</si>
  <si>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</si>
  <si>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</si>
  <si>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</si>
  <si>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</si>
  <si>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</si>
  <si>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</si>
  <si>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</si>
  <si>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</si>
  <si>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</si>
  <si>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</si>
  <si>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</si>
  <si>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</si>
  <si>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</si>
  <si>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</si>
  <si>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</si>
  <si>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</si>
  <si>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</si>
  <si>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</si>
  <si>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</si>
  <si>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</si>
  <si>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</si>
  <si>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</si>
  <si>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</si>
  <si>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</si>
  <si>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</si>
  <si>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</si>
  <si>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</si>
  <si>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</si>
  <si>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</si>
  <si>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</si>
  <si>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</si>
  <si>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</si>
  <si>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</si>
  <si>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</si>
  <si>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</si>
  <si>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</si>
  <si>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</si>
  <si>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</si>
  <si>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</si>
  <si>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</si>
  <si>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</si>
  <si>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</si>
  <si>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</si>
  <si>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</si>
  <si>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</si>
  <si>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</si>
  <si>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</si>
  <si>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</si>
  <si>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</si>
  <si>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</si>
  <si>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</si>
  <si>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</si>
  <si>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</si>
  <si>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</si>
  <si>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</si>
  <si>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</si>
  <si>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</si>
  <si>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</si>
  <si>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</si>
  <si>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</si>
  <si>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</si>
  <si>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</si>
  <si>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</si>
  <si>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</si>
  <si>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</si>
  <si>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</si>
  <si>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</si>
  <si>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</si>
  <si>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</si>
  <si>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</si>
  <si>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</si>
  <si>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</si>
  <si>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</si>
  <si>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</si>
  <si>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</si>
  <si>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</si>
  <si>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</si>
  <si>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</si>
  <si>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</si>
  <si>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</si>
  <si>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</si>
  <si>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</si>
  <si>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</si>
  <si>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</si>
  <si>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</si>
  <si>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</si>
  <si>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</si>
  <si>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</si>
  <si>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</si>
  <si>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</si>
  <si>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</si>
  <si>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</si>
  <si>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</si>
  <si>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</si>
  <si>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</si>
  <si>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</si>
  <si>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</si>
  <si>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</si>
  <si>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</si>
  <si>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</si>
  <si>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</si>
  <si>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</si>
  <si>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</si>
  <si>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</si>
  <si>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</si>
  <si>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</si>
  <si>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</si>
  <si>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</si>
  <si>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</si>
  <si>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</si>
  <si>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</si>
  <si>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</si>
  <si>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</si>
  <si>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</si>
  <si>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</si>
  <si>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</si>
  <si>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</si>
  <si>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</si>
  <si>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</si>
  <si>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</si>
  <si>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</si>
  <si>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</si>
  <si>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</si>
  <si>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</si>
  <si>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</si>
  <si>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</si>
  <si>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</si>
  <si>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</si>
  <si>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</si>
  <si>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</si>
  <si>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</si>
  <si>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</si>
  <si>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</si>
  <si>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</si>
  <si>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</si>
  <si>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</si>
  <si>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</si>
  <si>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</si>
  <si>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</si>
  <si>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</si>
  <si>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</si>
  <si>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</si>
  <si>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</si>
  <si>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</si>
  <si>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</si>
  <si>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</si>
  <si>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</si>
  <si>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</si>
  <si>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</si>
  <si>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</si>
  <si>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</si>
  <si>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</si>
  <si>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</si>
  <si>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</si>
  <si>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</si>
  <si>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</si>
  <si>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</si>
  <si>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</si>
  <si>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</si>
  <si>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</si>
  <si>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</si>
  <si>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</si>
  <si>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</si>
  <si>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</si>
  <si>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</si>
  <si>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</si>
  <si>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</si>
  <si>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</si>
  <si>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</si>
  <si>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</si>
  <si>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</si>
  <si>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</si>
  <si>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</si>
  <si>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</si>
  <si>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</si>
  <si>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</si>
  <si>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</si>
  <si>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</si>
  <si>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</si>
  <si>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</si>
  <si>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</si>
  <si>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</si>
  <si>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</si>
  <si>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</si>
  <si>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</si>
  <si>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</si>
  <si>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</si>
  <si>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</si>
  <si>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</si>
  <si>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</si>
  <si>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</si>
  <si>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</si>
  <si>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</si>
  <si>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</si>
  <si>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</si>
  <si>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</si>
  <si>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</si>
  <si>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</si>
  <si>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</si>
  <si>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</si>
  <si>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</si>
  <si>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</si>
  <si>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</si>
  <si>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</si>
  <si>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</si>
  <si>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</si>
  <si>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</si>
  <si>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</si>
  <si>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</si>
  <si>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</si>
  <si>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</si>
  <si>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</si>
  <si>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</si>
  <si>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</si>
  <si>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</si>
  <si>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</si>
  <si>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</si>
  <si>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</si>
  <si>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</si>
  <si>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</si>
  <si>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</si>
  <si>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</si>
  <si>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</si>
  <si>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</si>
  <si>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</si>
  <si>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</si>
  <si>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</si>
  <si>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</si>
  <si>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</si>
  <si>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</si>
  <si>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</si>
  <si>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</si>
  <si>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</si>
  <si>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</si>
  <si>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</si>
  <si>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</si>
  <si>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</si>
  <si>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</si>
  <si>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</si>
  <si>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</si>
  <si>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</si>
  <si>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</si>
  <si>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</si>
  <si>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</si>
  <si>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</si>
  <si>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</si>
  <si>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</si>
  <si>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</si>
  <si>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</si>
  <si>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</si>
  <si>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</si>
  <si>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</si>
  <si>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</si>
  <si>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</si>
  <si>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</si>
  <si>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</si>
  <si>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</si>
  <si>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</si>
  <si>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</si>
  <si>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</si>
  <si>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</si>
  <si>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</si>
  <si>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</si>
  <si>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</si>
  <si>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</si>
  <si>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</si>
  <si>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</si>
  <si>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</si>
  <si>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</si>
  <si>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</si>
  <si>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</si>
  <si>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</si>
  <si>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</si>
  <si>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</si>
  <si>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</si>
  <si>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</si>
  <si>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</si>
  <si>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</si>
  <si>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</si>
  <si>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</si>
  <si>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</si>
  <si>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</si>
  <si>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</si>
  <si>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</si>
  <si>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</si>
  <si>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</si>
  <si>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</si>
  <si>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</si>
  <si>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</si>
  <si>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</si>
  <si>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</si>
  <si>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</si>
  <si>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</si>
  <si>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</si>
  <si>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</si>
  <si>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</si>
  <si>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</si>
  <si>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</si>
  <si>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</si>
  <si>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</si>
  <si>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</si>
  <si>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</si>
  <si>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</si>
  <si>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</si>
  <si>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</si>
  <si>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</si>
  <si>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</si>
  <si>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</si>
  <si>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</si>
  <si>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</si>
  <si>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</si>
  <si>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</si>
  <si>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</si>
  <si>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</si>
  <si>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</si>
  <si>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</si>
  <si>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</si>
  <si>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</si>
  <si>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</si>
  <si>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</si>
  <si>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</si>
  <si>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</si>
  <si>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</si>
  <si>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</si>
  <si>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</si>
  <si>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</si>
  <si>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</si>
  <si>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</si>
  <si>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</si>
  <si>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</si>
  <si>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</si>
  <si>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</si>
  <si>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</si>
  <si>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</si>
  <si>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</si>
  <si>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</si>
  <si>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</si>
  <si>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</si>
  <si>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</si>
  <si>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</si>
  <si>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</si>
  <si>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</si>
  <si>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</si>
  <si>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</si>
  <si>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</si>
  <si>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</si>
  <si>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</si>
  <si>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</si>
  <si>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</si>
  <si>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</si>
  <si>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</si>
  <si>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</si>
  <si>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</si>
  <si>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</si>
  <si>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</si>
  <si>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</si>
  <si>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</si>
  <si>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</si>
  <si>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</si>
  <si>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</si>
  <si>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</si>
  <si>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</si>
  <si>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</si>
  <si>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</si>
  <si>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</si>
  <si>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</si>
  <si>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</si>
  <si>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</si>
  <si>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</si>
  <si>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</si>
  <si>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</si>
  <si>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</si>
  <si>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</si>
  <si>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</si>
  <si>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</si>
  <si>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</si>
  <si>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</si>
  <si>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</si>
  <si>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</si>
  <si>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</si>
  <si>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</si>
  <si>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</si>
  <si>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</si>
  <si>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</si>
  <si>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</si>
  <si>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</si>
  <si>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</si>
  <si>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</si>
  <si>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</si>
  <si>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</si>
  <si>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</si>
  <si>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</si>
  <si>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</si>
  <si>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</si>
  <si>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</si>
  <si>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</si>
  <si>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</si>
  <si>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</si>
  <si>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</si>
  <si>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</si>
  <si>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</si>
  <si>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</si>
  <si>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</si>
  <si>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</si>
  <si>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</si>
  <si>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</si>
  <si>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</si>
  <si>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</si>
  <si>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</si>
  <si>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</si>
  <si>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</si>
  <si>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</si>
  <si>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</si>
  <si>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</si>
  <si>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</si>
  <si>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</si>
  <si>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</si>
  <si>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</si>
  <si>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</si>
  <si>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</si>
  <si>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</si>
  <si>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</si>
  <si>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</si>
  <si>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</si>
  <si>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</si>
  <si>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</si>
  <si>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</si>
  <si>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</si>
  <si>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</si>
  <si>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</si>
  <si>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</si>
  <si>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</si>
  <si>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</si>
  <si>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</si>
  <si>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</si>
  <si>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</si>
  <si>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</si>
  <si>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</si>
  <si>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</si>
  <si>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</si>
  <si>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</si>
  <si>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</si>
  <si>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</si>
  <si>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</si>
  <si>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</si>
  <si>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</si>
  <si>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</si>
  <si>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</si>
  <si>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</si>
  <si>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</si>
  <si>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</si>
  <si>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</si>
  <si>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</si>
  <si>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</si>
  <si>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</si>
  <si>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</si>
  <si>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</si>
  <si>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</si>
  <si>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</si>
  <si>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</si>
  <si>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</si>
  <si>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</si>
  <si>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</si>
  <si>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</si>
  <si>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</si>
  <si>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</si>
  <si>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</si>
  <si>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</si>
  <si>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</si>
  <si>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</si>
  <si>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</si>
  <si>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</si>
  <si>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</si>
  <si>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</si>
  <si>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</si>
  <si>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</si>
  <si>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</si>
  <si>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</si>
  <si>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</si>
  <si>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</si>
  <si>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</si>
  <si>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</si>
  <si>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</si>
  <si>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</si>
  <si>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</si>
  <si>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</si>
  <si>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</si>
  <si>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</si>
  <si>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</si>
  <si>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</si>
  <si>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</si>
  <si>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</si>
  <si>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</si>
  <si>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</si>
  <si>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</si>
  <si>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</si>
  <si>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</si>
  <si>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</si>
  <si>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</si>
  <si>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</si>
  <si>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</si>
  <si>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</si>
  <si>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</si>
  <si>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</si>
  <si>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</si>
  <si>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</si>
  <si>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</si>
  <si>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</si>
  <si>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</si>
  <si>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</si>
  <si>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</si>
  <si>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</si>
  <si>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</si>
  <si>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</si>
  <si>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</si>
  <si>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</si>
  <si>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</si>
  <si>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</si>
  <si>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</si>
  <si>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</si>
  <si>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</si>
  <si>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</si>
  <si>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</si>
  <si>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</si>
  <si>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</si>
  <si>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</si>
  <si>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</si>
  <si>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</si>
  <si>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</si>
  <si>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</si>
  <si>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</si>
  <si>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</si>
  <si>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</si>
  <si>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</si>
  <si>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</si>
  <si>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</si>
  <si>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</si>
  <si>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</si>
  <si>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</si>
  <si>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</si>
  <si>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</si>
  <si>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</si>
  <si>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</si>
  <si>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</si>
  <si>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</si>
  <si>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</si>
  <si>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</si>
  <si>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</si>
  <si>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</si>
  <si>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</si>
  <si>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</si>
  <si>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</si>
  <si>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</si>
  <si>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</si>
  <si>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</si>
  <si>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</si>
  <si>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</si>
  <si>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</si>
  <si>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</si>
  <si>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</si>
  <si>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</si>
  <si>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</si>
  <si>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</si>
  <si>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</si>
  <si>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</si>
  <si>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</si>
  <si>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</si>
  <si>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</si>
  <si>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</si>
  <si>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</si>
  <si>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</si>
  <si>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</si>
  <si>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</si>
  <si>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</si>
  <si>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</si>
  <si>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</si>
  <si>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</si>
  <si>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</si>
  <si>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</si>
  <si>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</si>
  <si>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</si>
  <si>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</si>
  <si>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</si>
  <si>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</si>
  <si>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</si>
  <si>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</si>
  <si>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</si>
  <si>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</si>
  <si>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</si>
  <si>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</si>
  <si>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</si>
  <si>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</si>
  <si>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</si>
  <si>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</si>
  <si>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</si>
  <si>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</si>
  <si>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</si>
  <si>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</si>
  <si>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</si>
  <si>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</si>
  <si>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</si>
  <si>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</si>
  <si>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</si>
  <si>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</si>
  <si>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</si>
  <si>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</si>
  <si>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</si>
  <si>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</si>
  <si>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</si>
  <si>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</si>
  <si>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</si>
  <si>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</si>
  <si>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</si>
  <si>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</si>
  <si>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</si>
  <si>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</si>
  <si>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</si>
  <si>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</si>
  <si>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</si>
  <si>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</si>
  <si>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</si>
  <si>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</si>
  <si>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</si>
  <si>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</si>
  <si>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</si>
  <si>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</si>
  <si>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</si>
  <si>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</si>
  <si>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</si>
  <si>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</si>
  <si>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</si>
  <si>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</si>
  <si>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</si>
  <si>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</si>
  <si>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</si>
  <si>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</si>
  <si>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</si>
  <si>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</si>
  <si>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</si>
  <si>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</si>
  <si>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</si>
  <si>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</si>
  <si>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</si>
  <si>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</si>
  <si>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</si>
  <si>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</si>
  <si>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</si>
  <si>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</si>
  <si>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</si>
  <si>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</si>
  <si>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</si>
  <si>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</si>
  <si>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</si>
  <si>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</si>
  <si>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</si>
  <si>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</si>
  <si>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</si>
  <si>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</si>
  <si>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</si>
  <si>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</si>
  <si>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</si>
  <si>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</si>
  <si>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</si>
  <si>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</si>
  <si>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</si>
  <si>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</si>
  <si>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</si>
  <si>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</si>
  <si>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</si>
  <si>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</si>
  <si>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</si>
  <si>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</si>
  <si>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</si>
  <si>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</si>
  <si>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</si>
  <si>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</si>
  <si>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</si>
  <si>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</si>
  <si>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</si>
  <si>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</si>
  <si>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</si>
  <si>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</si>
  <si>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</si>
  <si>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</si>
  <si>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</si>
  <si>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</si>
  <si>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</si>
  <si>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</si>
  <si>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</si>
  <si>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</si>
  <si>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</si>
  <si>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</si>
  <si>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</si>
  <si>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</si>
  <si>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</si>
  <si>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</si>
  <si>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</si>
  <si>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</si>
  <si>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</si>
  <si>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</si>
  <si>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</si>
  <si>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</si>
  <si>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</si>
  <si>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</si>
  <si>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</si>
  <si>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</si>
  <si>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</si>
  <si>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</si>
  <si>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</si>
  <si>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</si>
  <si>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</si>
  <si>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</si>
  <si>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</si>
  <si>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</si>
  <si>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</si>
  <si>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</si>
  <si>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</si>
  <si>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</si>
  <si>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</si>
  <si>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</si>
  <si>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</si>
  <si>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</si>
  <si>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</si>
  <si>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</si>
  <si>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</si>
  <si>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</si>
  <si>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</si>
  <si>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</si>
  <si>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</si>
  <si>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</si>
  <si>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</si>
  <si>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</si>
  <si>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</si>
  <si>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</si>
  <si>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</si>
  <si>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</si>
  <si>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</si>
  <si>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</si>
  <si>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</si>
  <si>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</si>
  <si>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</si>
  <si>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</si>
  <si>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</si>
  <si>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</si>
  <si>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</si>
  <si>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</si>
  <si>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</si>
  <si>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</si>
  <si>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</si>
  <si>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</si>
  <si>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</si>
  <si>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</si>
  <si>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</si>
  <si>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</si>
  <si>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</si>
  <si>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</si>
  <si>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</si>
  <si>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</si>
  <si>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</si>
  <si>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</si>
  <si>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</si>
  <si>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</si>
  <si>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</si>
  <si>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</si>
  <si>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</si>
  <si>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</si>
  <si>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</si>
  <si>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</si>
  <si>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</si>
  <si>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</si>
  <si>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</si>
  <si>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</si>
  <si>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</si>
  <si>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</si>
  <si>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</si>
  <si>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</si>
  <si>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</si>
  <si>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</si>
  <si>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</si>
  <si>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</si>
  <si>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</si>
  <si>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</si>
  <si>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</si>
  <si>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</si>
  <si>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</si>
  <si>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</si>
  <si>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</si>
  <si>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</si>
  <si>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</si>
  <si>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</si>
  <si>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</si>
  <si>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</si>
  <si>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</si>
  <si>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</si>
  <si>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</si>
  <si>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</si>
  <si>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</si>
  <si>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</si>
  <si>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</si>
  <si>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</si>
  <si>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</si>
  <si>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</si>
  <si>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</si>
  <si>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</si>
  <si>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</si>
  <si>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</si>
  <si>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</si>
  <si>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</si>
  <si>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</si>
  <si>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</si>
  <si>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</si>
  <si>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</si>
  <si>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</si>
  <si>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</si>
  <si>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</si>
  <si>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</si>
  <si>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</si>
  <si>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</si>
  <si>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</si>
  <si>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</si>
  <si>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</si>
  <si>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</si>
  <si>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</si>
  <si>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</si>
  <si>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</si>
  <si>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</si>
  <si>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</si>
  <si>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</si>
  <si>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</si>
  <si>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</si>
  <si>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</si>
  <si>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</si>
  <si>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</si>
  <si>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</si>
  <si>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</si>
  <si>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</si>
  <si>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</si>
  <si>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</si>
  <si>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</si>
  <si>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</si>
  <si>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</si>
  <si>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</si>
  <si>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</si>
  <si>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</si>
  <si>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</si>
  <si>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</si>
  <si>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</si>
  <si>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</si>
  <si>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</si>
  <si>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</si>
  <si>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</si>
  <si>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</si>
  <si>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</si>
  <si>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</si>
  <si>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</si>
  <si>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</si>
  <si>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</si>
  <si>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</si>
  <si>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</si>
  <si>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</si>
  <si>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</si>
  <si>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</si>
  <si>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</si>
  <si>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</si>
  <si>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</si>
  <si>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</si>
  <si>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</si>
  <si>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</si>
  <si>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</si>
  <si>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</si>
  <si>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</si>
  <si>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</si>
  <si>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</si>
  <si>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</si>
  <si>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</si>
  <si>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</si>
  <si>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</si>
  <si>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</si>
  <si>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</si>
  <si>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</si>
  <si>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</si>
  <si>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</si>
  <si>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</si>
  <si>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</si>
  <si>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</si>
  <si>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</si>
  <si>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</si>
  <si>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</si>
  <si>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</si>
  <si>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</si>
  <si>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</si>
  <si>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</si>
  <si>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</si>
  <si>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</si>
  <si>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</si>
  <si>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</si>
  <si>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</si>
  <si>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</si>
  <si>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</si>
  <si>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</si>
  <si>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</si>
  <si>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</si>
  <si>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</si>
  <si>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</si>
  <si>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</si>
  <si>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</si>
  <si>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</si>
  <si>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</si>
  <si>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</si>
  <si>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</si>
  <si>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</si>
  <si>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</si>
  <si>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</si>
  <si>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</si>
  <si>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</si>
  <si>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</si>
  <si>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</si>
  <si>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</si>
  <si>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</si>
  <si>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</si>
  <si>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</si>
  <si>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</si>
  <si>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</si>
  <si>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</si>
  <si>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</si>
  <si>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</si>
  <si>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</si>
  <si>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</si>
  <si>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</si>
  <si>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</si>
  <si>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</si>
  <si>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</si>
  <si>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</si>
  <si>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</si>
  <si>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</si>
  <si>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</si>
  <si>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</si>
  <si>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</si>
  <si>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</si>
  <si>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</si>
  <si>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</si>
  <si>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</si>
  <si>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</si>
  <si>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</si>
  <si>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</si>
  <si>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</si>
  <si>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</si>
  <si>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</si>
  <si>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</si>
  <si>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</si>
  <si>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</si>
  <si>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</si>
  <si>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</si>
  <si>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</si>
  <si>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</si>
  <si>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</si>
  <si>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</si>
  <si>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</si>
  <si>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</si>
  <si>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</si>
  <si>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</si>
  <si>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</si>
  <si>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</si>
  <si>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</si>
  <si>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</si>
  <si>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</si>
  <si>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</si>
  <si>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</si>
  <si>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</si>
  <si>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</si>
  <si>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</si>
  <si>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</si>
  <si>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</si>
  <si>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</si>
  <si>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</si>
  <si>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</si>
  <si>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</si>
  <si>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</si>
  <si>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</si>
  <si>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</si>
  <si>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</si>
  <si>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</si>
  <si>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</si>
  <si>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</si>
  <si>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</si>
  <si>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</si>
  <si>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</si>
  <si>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</si>
  <si>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</si>
  <si>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</si>
  <si>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</si>
  <si>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</si>
  <si>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</si>
  <si>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</si>
  <si>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</si>
  <si>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</si>
  <si>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</si>
  <si>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</si>
  <si>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</si>
  <si>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</si>
  <si>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</si>
  <si>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</si>
  <si>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</si>
  <si>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</si>
  <si>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</si>
  <si>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</si>
  <si>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</si>
  <si>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</si>
  <si>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</si>
  <si>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</si>
  <si>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</si>
  <si>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</si>
  <si>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</si>
  <si>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</si>
  <si>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</si>
  <si>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</si>
  <si>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</si>
  <si>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</si>
  <si>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</si>
  <si>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</si>
  <si>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</si>
  <si>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</si>
  <si>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</si>
  <si>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</si>
  <si>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</si>
  <si>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</si>
  <si>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</si>
  <si>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</si>
  <si>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</si>
  <si>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</si>
  <si>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</si>
  <si>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</si>
  <si>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</si>
  <si>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</si>
  <si>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</si>
  <si>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</si>
  <si>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</si>
  <si>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</si>
  <si>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</si>
  <si>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</si>
  <si>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</si>
  <si>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</si>
  <si>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</si>
  <si>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</si>
  <si>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</si>
  <si>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</si>
  <si>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</si>
  <si>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</si>
  <si>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</si>
  <si>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</si>
  <si>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</si>
  <si>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</si>
  <si>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</si>
  <si>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</si>
  <si>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</si>
  <si>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</si>
  <si>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</si>
  <si>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</si>
  <si>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</si>
  <si>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</si>
  <si>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</si>
  <si>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</si>
  <si>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</si>
  <si>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</si>
  <si>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</si>
  <si>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</si>
  <si>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</si>
  <si>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</si>
  <si>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</si>
  <si>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</si>
  <si>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</si>
  <si>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</si>
  <si>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</si>
  <si>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</si>
  <si>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</si>
  <si>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</si>
  <si>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</si>
  <si>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</si>
  <si>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</si>
  <si>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</si>
  <si>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</si>
  <si>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</si>
  <si>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</si>
  <si>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</si>
  <si>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</si>
  <si>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</si>
  <si>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</si>
  <si>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</si>
  <si>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</si>
  <si>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</si>
  <si>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</si>
  <si>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</si>
  <si>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</si>
  <si>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</si>
  <si>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</si>
  <si>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</si>
  <si>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</si>
  <si>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</si>
  <si>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</si>
  <si>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</si>
  <si>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</si>
  <si>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</si>
  <si>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</si>
  <si>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</si>
  <si>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</si>
  <si>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</si>
  <si>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</si>
  <si>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</si>
  <si>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</si>
  <si>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</si>
  <si>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</si>
  <si>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</si>
  <si>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</si>
  <si>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</si>
  <si>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</si>
  <si>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</si>
  <si>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</si>
  <si>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</si>
  <si>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</si>
  <si>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</si>
  <si>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</si>
  <si>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</si>
  <si>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</si>
  <si>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</si>
  <si>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</si>
  <si>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</si>
  <si>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</si>
  <si>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</si>
  <si>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</si>
  <si>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</si>
  <si>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</si>
  <si>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</si>
  <si>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</si>
  <si>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</si>
  <si>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</si>
  <si>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</si>
  <si>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</si>
  <si>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</si>
  <si>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</si>
  <si>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</si>
  <si>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</si>
  <si>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</si>
  <si>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</si>
  <si>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</si>
  <si>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</si>
  <si>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</si>
  <si>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</si>
  <si>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</si>
  <si>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</si>
  <si>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</si>
  <si>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</si>
  <si>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</si>
  <si>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</si>
  <si>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</si>
  <si>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</si>
  <si>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</si>
  <si>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</si>
  <si>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</si>
  <si>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</si>
  <si>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</si>
  <si>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</si>
  <si>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</si>
  <si>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</si>
  <si>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</si>
  <si>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</si>
  <si>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</si>
  <si>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</si>
  <si>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</si>
  <si>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</si>
  <si>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</si>
  <si>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</si>
  <si>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</si>
  <si>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</si>
  <si>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</si>
  <si>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</si>
  <si>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</si>
  <si>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</si>
  <si>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</si>
  <si>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</si>
  <si>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</si>
  <si>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</si>
  <si>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</si>
  <si>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</si>
  <si>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</si>
  <si>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</si>
  <si>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</si>
  <si>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</si>
  <si>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</si>
  <si>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</si>
  <si>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</si>
  <si>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</si>
  <si>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</si>
  <si>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</si>
  <si>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</si>
  <si>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</si>
  <si>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</si>
  <si>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</si>
  <si>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</si>
  <si>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</si>
  <si>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</si>
  <si>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</si>
  <si>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</si>
  <si>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</si>
  <si>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</si>
  <si>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</si>
  <si>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</si>
  <si>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</si>
  <si>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</si>
  <si>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</si>
  <si>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</si>
  <si>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</si>
  <si>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</si>
  <si>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</si>
  <si>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</si>
  <si>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</si>
  <si>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</si>
  <si>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</si>
  <si>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</si>
  <si>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</si>
  <si>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</si>
  <si>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</si>
  <si>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</si>
  <si>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</si>
  <si>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</si>
  <si>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</si>
  <si>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</si>
  <si>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</si>
  <si>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</si>
  <si>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</si>
  <si>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</si>
  <si>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</si>
  <si>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</si>
  <si>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</si>
  <si>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</si>
  <si>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</si>
  <si>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</si>
  <si>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</si>
  <si>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</si>
  <si>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</si>
  <si>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</si>
  <si>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</si>
  <si>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</si>
  <si>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</si>
  <si>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</si>
  <si>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</si>
  <si>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</si>
  <si>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</si>
  <si>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</si>
  <si>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</si>
  <si>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</si>
  <si>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</si>
  <si>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</si>
  <si>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</si>
  <si>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</si>
  <si>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</si>
  <si>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</si>
  <si>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</si>
  <si>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</si>
  <si>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</si>
  <si>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</si>
  <si>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</si>
  <si>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</si>
  <si>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</si>
  <si>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</si>
  <si>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</si>
  <si>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</si>
  <si>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</si>
  <si>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</si>
  <si>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</si>
  <si>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</si>
  <si>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</si>
  <si>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</si>
  <si>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</si>
  <si>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</si>
  <si>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</si>
  <si>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</si>
  <si>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</si>
  <si>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</si>
  <si>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</si>
  <si>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</si>
  <si>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</si>
  <si>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</si>
  <si>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</si>
  <si>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</si>
  <si>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</si>
  <si>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</si>
  <si>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</si>
  <si>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</si>
  <si>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</si>
  <si>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</si>
  <si>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</si>
  <si>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</si>
  <si>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</si>
  <si>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</si>
  <si>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</si>
  <si>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</si>
  <si>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</si>
  <si>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</si>
  <si>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</si>
  <si>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</si>
  <si>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</si>
  <si>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</si>
  <si>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</si>
  <si>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</si>
  <si>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</si>
  <si>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</si>
  <si>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</si>
  <si>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</si>
  <si>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</si>
  <si>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</si>
  <si>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</si>
  <si>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</si>
  <si>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</si>
  <si>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</si>
  <si>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</si>
  <si>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</si>
  <si>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</si>
  <si>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</si>
  <si>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</si>
  <si>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</si>
  <si>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</si>
  <si>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</si>
  <si>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</si>
  <si>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</si>
  <si>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</si>
  <si>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</si>
  <si>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</si>
  <si>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</si>
  <si>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</si>
  <si>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</si>
  <si>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</si>
  <si>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</si>
  <si>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</si>
  <si>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</si>
  <si>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</si>
  <si>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</si>
  <si>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</si>
  <si>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</si>
  <si>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</si>
  <si>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</si>
  <si>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</si>
  <si>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</si>
  <si>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</si>
  <si>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</si>
  <si>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</si>
  <si>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</si>
  <si>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</si>
  <si>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</si>
  <si>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</si>
  <si>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</si>
  <si>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</si>
  <si>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</si>
  <si>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</si>
  <si>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</si>
  <si>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</si>
  <si>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</si>
  <si>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</si>
  <si>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</si>
  <si>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</si>
  <si>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</si>
  <si>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</si>
  <si>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</si>
  <si>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</si>
  <si>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</si>
  <si>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</si>
  <si>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</si>
  <si>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</si>
  <si>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</si>
  <si>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</si>
  <si>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</si>
  <si>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</si>
  <si>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</si>
  <si>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</si>
  <si>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</si>
  <si>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</si>
  <si>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</si>
  <si>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</si>
  <si>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</si>
  <si>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</si>
  <si>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</si>
  <si>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</si>
  <si>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</si>
  <si>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</si>
  <si>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</si>
  <si>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</si>
  <si>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</si>
  <si>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</si>
  <si>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</si>
  <si>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</si>
  <si>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</si>
  <si>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</si>
  <si>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</si>
  <si>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</si>
  <si>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</si>
  <si>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</si>
  <si>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</si>
  <si>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</si>
  <si>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</si>
  <si>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</si>
  <si>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</si>
  <si>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</si>
  <si>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</si>
  <si>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</si>
  <si>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</si>
  <si>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</si>
  <si>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</si>
  <si>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</si>
  <si>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</si>
  <si>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</si>
  <si>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</si>
  <si>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</si>
  <si>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</si>
  <si>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</si>
  <si>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</si>
  <si>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</si>
  <si>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</si>
  <si>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</si>
  <si>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</si>
  <si>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</si>
  <si>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</si>
  <si>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</si>
  <si>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</si>
  <si>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</si>
  <si>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</si>
  <si>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</si>
  <si>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</si>
  <si>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</si>
  <si>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</si>
  <si>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</si>
  <si>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</si>
  <si>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</si>
  <si>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</si>
  <si>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</si>
  <si>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</si>
  <si>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</si>
  <si>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</si>
  <si>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</si>
  <si>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</si>
  <si>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</si>
  <si>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</si>
  <si>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</si>
  <si>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</si>
  <si>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</si>
  <si>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</si>
  <si>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</si>
  <si>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</si>
  <si>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</si>
  <si>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</si>
  <si>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</si>
  <si>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</si>
  <si>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</si>
  <si>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</si>
  <si>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</si>
  <si>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</si>
  <si>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</si>
  <si>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</si>
  <si>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</si>
  <si>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</si>
  <si>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</si>
  <si>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</si>
  <si>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</si>
  <si>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</si>
  <si>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</si>
  <si>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</si>
  <si>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</si>
  <si>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</si>
  <si>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</si>
  <si>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</si>
  <si>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</si>
  <si>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</si>
  <si>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</si>
  <si>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</si>
  <si>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</si>
  <si>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</si>
  <si>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</si>
  <si>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</si>
  <si>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</si>
  <si>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</si>
  <si>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</si>
  <si>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</si>
  <si>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</si>
  <si>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</si>
  <si>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</si>
  <si>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</si>
  <si>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</si>
  <si>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</si>
  <si>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</si>
  <si>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</si>
  <si>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</si>
  <si>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</si>
  <si>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</si>
  <si>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</si>
  <si>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</si>
  <si>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</si>
  <si>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</si>
  <si>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</si>
  <si>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</si>
  <si>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</si>
  <si>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</si>
  <si>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</si>
  <si>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</si>
  <si>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</si>
  <si>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</si>
  <si>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</si>
  <si>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</si>
  <si>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</si>
  <si>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</si>
  <si>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</si>
  <si>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</si>
  <si>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</si>
  <si>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</si>
  <si>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</si>
  <si>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</si>
  <si>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</si>
  <si>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</si>
  <si>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</si>
  <si>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</si>
  <si>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</si>
  <si>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</si>
  <si>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</si>
  <si>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</si>
  <si>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</si>
  <si>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</si>
  <si>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</si>
  <si>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</si>
  <si>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</si>
  <si>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</si>
  <si>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</si>
  <si>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</si>
  <si>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</si>
  <si>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</si>
  <si>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</si>
  <si>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</si>
  <si>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</si>
  <si>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</si>
  <si>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</si>
  <si>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</si>
  <si>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</si>
  <si>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</si>
  <si>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</si>
  <si>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</si>
  <si>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</si>
  <si>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</si>
  <si>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</si>
  <si>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</si>
  <si>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</si>
  <si>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</si>
  <si>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</si>
  <si>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</si>
  <si>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</si>
  <si>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</si>
  <si>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</si>
  <si>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</si>
  <si>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</si>
  <si>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</si>
  <si>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</si>
  <si>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</si>
  <si>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</si>
  <si>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</si>
  <si>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</si>
  <si>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</si>
  <si>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</si>
  <si>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</si>
  <si>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</si>
  <si>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</si>
  <si>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</si>
  <si>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</si>
  <si>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</si>
  <si>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</si>
  <si>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</si>
  <si>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</si>
  <si>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</si>
  <si>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</si>
  <si>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</si>
  <si>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</si>
  <si>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</si>
  <si>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</si>
  <si>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</si>
  <si>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</si>
  <si>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</si>
  <si>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</si>
  <si>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</si>
  <si>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</si>
  <si>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</si>
  <si>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</si>
  <si>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</si>
  <si>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</si>
  <si>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</si>
  <si>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</si>
  <si>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</si>
  <si>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</si>
  <si>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</si>
  <si>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</si>
  <si>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</si>
  <si>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</si>
  <si>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</si>
  <si>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</si>
  <si>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</si>
  <si>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</si>
  <si>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</si>
  <si>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</si>
  <si>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</si>
  <si>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</si>
  <si>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</si>
  <si>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</si>
  <si>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</si>
  <si>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</si>
  <si>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</si>
  <si>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</si>
  <si>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</si>
  <si>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</si>
  <si>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</si>
  <si>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</si>
  <si>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</si>
  <si>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</si>
  <si>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</si>
  <si>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</si>
  <si>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</si>
  <si>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</si>
  <si>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</si>
  <si>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</si>
  <si>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</si>
  <si>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</si>
  <si>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</si>
  <si>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</si>
  <si>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</si>
  <si>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</si>
  <si>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</si>
  <si>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</si>
  <si>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</si>
  <si>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</si>
  <si>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</si>
  <si>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</si>
  <si>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</si>
  <si>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</si>
  <si>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</si>
  <si>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</si>
  <si>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</si>
  <si>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</si>
  <si>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</si>
  <si>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</si>
  <si>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</si>
  <si>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</si>
  <si>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</si>
  <si>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</si>
  <si>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</si>
  <si>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</si>
  <si>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</si>
  <si>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</si>
  <si>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</si>
  <si>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</si>
  <si>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</si>
  <si>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</si>
  <si>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</si>
  <si>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</si>
  <si>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</si>
  <si>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</si>
  <si>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</si>
  <si>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</si>
  <si>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</si>
  <si>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</si>
  <si>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</si>
  <si>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</si>
  <si>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</si>
  <si>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</si>
  <si>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</si>
  <si>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</si>
  <si>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</si>
  <si>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</si>
  <si>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</si>
  <si>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</si>
  <si>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</si>
  <si>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</si>
  <si>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</si>
  <si>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</si>
  <si>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</si>
  <si>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</si>
  <si>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</si>
  <si>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</si>
  <si>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</si>
  <si>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</si>
  <si>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</si>
  <si>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</si>
  <si>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</si>
  <si>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</si>
  <si>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</si>
  <si>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</si>
  <si>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</si>
  <si>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</si>
  <si>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</si>
  <si>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</si>
  <si>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</si>
  <si>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</si>
  <si>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</si>
  <si>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</si>
  <si>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</si>
  <si>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</si>
  <si>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</si>
  <si>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</si>
  <si>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</si>
  <si>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</si>
  <si>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</si>
  <si>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</si>
  <si>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</si>
  <si>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</si>
  <si>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</si>
  <si>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</si>
  <si>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</si>
  <si>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</si>
  <si>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</si>
  <si>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</si>
  <si>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</si>
  <si>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</si>
  <si>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</si>
  <si>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</si>
  <si>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</si>
  <si>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</si>
  <si>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</si>
  <si>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</si>
  <si>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</si>
  <si>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</si>
  <si>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</si>
  <si>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</si>
  <si>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</si>
  <si>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</si>
  <si>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</si>
  <si>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</si>
  <si>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</si>
  <si>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</si>
  <si>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</si>
  <si>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</si>
  <si>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</si>
  <si>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</si>
  <si>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</si>
  <si>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</si>
  <si>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</si>
  <si>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</si>
  <si>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</si>
  <si>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</si>
  <si>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</si>
  <si>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</si>
  <si>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</si>
  <si>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</si>
  <si>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</si>
  <si>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</si>
  <si>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</si>
  <si>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</si>
  <si>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</si>
  <si>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</si>
  <si>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</si>
  <si>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</si>
  <si>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</si>
  <si>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</si>
  <si>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</si>
  <si>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</si>
  <si>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</si>
  <si>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</si>
  <si>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</si>
  <si>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</si>
  <si>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</si>
  <si>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</si>
  <si>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</si>
  <si>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</si>
  <si>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</si>
  <si>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</si>
  <si>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</si>
  <si>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</si>
  <si>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</si>
  <si>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</si>
  <si>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</si>
  <si>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</si>
  <si>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</si>
  <si>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</si>
  <si>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</si>
  <si>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</si>
  <si>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</si>
  <si>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</si>
  <si>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</si>
  <si>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</si>
  <si>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</si>
  <si>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</si>
  <si>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</si>
  <si>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</si>
  <si>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</si>
  <si>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</si>
  <si>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</si>
  <si>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</si>
  <si>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</si>
  <si>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</si>
  <si>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</si>
  <si>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</si>
  <si>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</si>
  <si>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</si>
  <si>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</si>
  <si>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</si>
  <si>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</si>
  <si>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</si>
  <si>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</si>
  <si>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</si>
  <si>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</si>
  <si>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</si>
  <si>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</si>
  <si>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</si>
  <si>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</si>
  <si>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</si>
  <si>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</si>
  <si>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</si>
  <si>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</si>
  <si>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</si>
  <si>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</si>
  <si>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</si>
  <si>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</si>
  <si>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</si>
  <si>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</si>
  <si>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</si>
  <si>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</si>
  <si>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</si>
  <si>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</si>
  <si>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</si>
  <si>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</si>
  <si>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</si>
  <si>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</si>
  <si>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</si>
  <si>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</si>
  <si>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</si>
  <si>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</si>
  <si>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</si>
  <si>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</si>
  <si>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</si>
  <si>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</si>
  <si>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</si>
  <si>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</si>
  <si>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</si>
  <si>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</si>
  <si>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</si>
  <si>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</si>
  <si>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</si>
  <si>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</si>
  <si>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</si>
  <si>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</si>
  <si>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</si>
  <si>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</si>
  <si>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</si>
  <si>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</si>
  <si>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</si>
  <si>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</si>
  <si>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</si>
  <si>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</si>
  <si>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</si>
  <si>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</si>
  <si>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</si>
  <si>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</si>
  <si>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</si>
  <si>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</si>
  <si>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</si>
  <si>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</si>
  <si>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</si>
  <si>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</si>
  <si>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</si>
  <si>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</si>
  <si>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</si>
  <si>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</si>
  <si>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</si>
  <si>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</si>
  <si>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</si>
  <si>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</si>
  <si>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</si>
  <si>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</si>
  <si>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</si>
  <si>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</si>
  <si>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</si>
  <si>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</si>
  <si>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</si>
  <si>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</si>
  <si>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</si>
  <si>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</si>
  <si>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</si>
  <si>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</si>
  <si>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</si>
  <si>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</si>
  <si>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</si>
  <si>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</si>
  <si>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</si>
  <si>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</si>
  <si>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</si>
  <si>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</si>
  <si>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</si>
  <si>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</si>
  <si>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</si>
  <si>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</si>
  <si>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</si>
  <si>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</si>
  <si>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</si>
  <si>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</si>
  <si>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</si>
  <si>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</si>
  <si>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</si>
  <si>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</si>
  <si>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</si>
  <si>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</si>
  <si>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</si>
  <si>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</si>
  <si>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</si>
  <si>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</si>
  <si>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</si>
  <si>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</si>
  <si>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</si>
  <si>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</si>
  <si>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</si>
  <si>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</si>
  <si>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</si>
  <si>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</si>
  <si>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</si>
  <si>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</si>
  <si>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</si>
  <si>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</si>
  <si>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</si>
  <si>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</si>
  <si>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</si>
  <si>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</si>
  <si>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</si>
  <si>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</si>
  <si>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</si>
  <si>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</si>
  <si>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</si>
  <si>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</si>
  <si>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</si>
  <si>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</si>
  <si>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</si>
  <si>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</si>
  <si>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</si>
  <si>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</si>
  <si>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</si>
  <si>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</si>
  <si>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</si>
  <si>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</si>
  <si>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</si>
  <si>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</si>
  <si>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</si>
  <si>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</si>
  <si>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</si>
  <si>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</si>
  <si>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</si>
  <si>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</si>
  <si>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</si>
  <si>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</si>
  <si>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</si>
  <si>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</si>
  <si>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</si>
  <si>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</si>
  <si>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</si>
  <si>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</si>
  <si>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</si>
  <si>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</si>
  <si>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</si>
  <si>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</si>
  <si>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</si>
  <si>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</si>
  <si>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</si>
  <si>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</si>
  <si>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</si>
  <si>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</si>
  <si>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</si>
  <si>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</si>
  <si>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</si>
  <si>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</si>
  <si>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</si>
  <si>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</si>
  <si>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</si>
  <si>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</si>
  <si>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</si>
  <si>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</si>
  <si>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</si>
  <si>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</si>
  <si>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</si>
  <si>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</si>
  <si>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</si>
  <si>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</si>
  <si>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</si>
  <si>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</si>
  <si>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</si>
  <si>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</si>
  <si>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</si>
  <si>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</si>
  <si>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</si>
  <si>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</si>
  <si>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</si>
  <si>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</si>
  <si>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</si>
  <si>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</si>
  <si>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</si>
  <si>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</si>
  <si>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</si>
  <si>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</si>
  <si>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</si>
  <si>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</si>
  <si>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</si>
  <si>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</si>
  <si>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</si>
  <si>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</si>
  <si>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</si>
  <si>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</si>
  <si>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</si>
  <si>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</si>
  <si>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</si>
  <si>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</si>
  <si>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</si>
  <si>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</si>
  <si>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</si>
  <si>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</si>
  <si>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</si>
  <si>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</si>
  <si>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</si>
  <si>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</si>
  <si>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</si>
  <si>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</si>
  <si>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</si>
  <si>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</si>
  <si>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</si>
  <si>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</si>
  <si>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</si>
  <si>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</si>
  <si>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</si>
  <si>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</si>
  <si>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</si>
  <si>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</si>
  <si>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</si>
  <si>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</si>
  <si>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</si>
  <si>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</si>
  <si>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</si>
  <si>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</si>
  <si>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</si>
  <si>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</si>
  <si>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</si>
  <si>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</si>
  <si>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</si>
  <si>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</si>
  <si>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</si>
  <si>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</si>
  <si>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</si>
  <si>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</si>
  <si>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</si>
  <si>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</si>
  <si>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</si>
  <si>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</si>
  <si>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</si>
  <si>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</si>
  <si>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</si>
  <si>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</si>
  <si>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</si>
  <si>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</si>
  <si>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</si>
  <si>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</si>
  <si>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</si>
  <si>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</si>
  <si>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</si>
  <si>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</si>
  <si>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</si>
  <si>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</si>
  <si>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</si>
  <si>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</si>
  <si>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</si>
  <si>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</si>
  <si>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</si>
  <si>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</si>
  <si>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</si>
  <si>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</si>
  <si>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</si>
  <si>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</si>
  <si>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</si>
  <si>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</si>
  <si>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</si>
  <si>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</si>
  <si>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</si>
  <si>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</si>
  <si>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</si>
  <si>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</si>
  <si>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</si>
  <si>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</si>
  <si>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</si>
  <si>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</si>
  <si>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</si>
  <si>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</si>
  <si>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</si>
  <si>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</si>
  <si>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</si>
  <si>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</si>
  <si>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</si>
  <si>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</si>
  <si>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</si>
  <si>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</si>
  <si>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</si>
  <si>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</si>
  <si>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</si>
  <si>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</si>
  <si>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</si>
  <si>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</si>
  <si>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</si>
  <si>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</si>
  <si>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</si>
  <si>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</si>
  <si>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</si>
  <si>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</si>
  <si>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</si>
  <si>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</si>
  <si>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</si>
  <si>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</si>
  <si>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</si>
  <si>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</si>
  <si>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</si>
  <si>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</si>
  <si>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</si>
  <si>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</si>
  <si>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</si>
  <si>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</si>
  <si>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</si>
  <si>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</si>
  <si>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</si>
  <si>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</si>
  <si>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</si>
  <si>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</si>
  <si>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</si>
  <si>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</si>
  <si>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</si>
  <si>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</si>
  <si>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</si>
  <si>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</si>
  <si>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</si>
  <si>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</si>
  <si>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</si>
  <si>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</si>
  <si>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</si>
  <si>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</si>
  <si>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</si>
  <si>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</si>
  <si>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</si>
  <si>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</si>
  <si>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</si>
  <si>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</si>
  <si>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</si>
  <si>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</si>
  <si>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</si>
  <si>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</si>
  <si>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</si>
  <si>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</si>
  <si>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</si>
  <si>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</si>
  <si>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</si>
  <si>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</si>
  <si>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</si>
  <si>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</si>
  <si>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</si>
  <si>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</si>
  <si>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</si>
  <si>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</si>
  <si>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</si>
  <si>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</si>
  <si>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</si>
  <si>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</si>
  <si>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</si>
  <si>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</si>
  <si>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</si>
  <si>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</si>
  <si>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</si>
  <si>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</si>
  <si>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</si>
  <si>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</si>
  <si>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</si>
  <si>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</si>
  <si>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</si>
  <si>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</si>
  <si>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</si>
  <si>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</si>
  <si>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</si>
  <si>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</si>
  <si>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</si>
  <si>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</si>
  <si>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</si>
  <si>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</si>
  <si>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</si>
  <si>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</si>
  <si>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</si>
  <si>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</si>
  <si>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</si>
  <si>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</si>
  <si>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</si>
  <si>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</si>
  <si>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</si>
  <si>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</si>
  <si>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</si>
  <si>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</si>
  <si>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</si>
  <si>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</si>
  <si>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</si>
  <si>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</si>
  <si>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</si>
  <si>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</si>
  <si>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</si>
  <si>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</si>
  <si>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</si>
  <si>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</si>
  <si>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</si>
  <si>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</si>
  <si>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</si>
  <si>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</si>
  <si>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</si>
  <si>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</si>
  <si>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</si>
  <si>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</si>
  <si>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</si>
  <si>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</si>
  <si>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</si>
  <si>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</si>
  <si>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</si>
  <si>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</si>
  <si>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</si>
  <si>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</si>
  <si>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</si>
  <si>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</si>
  <si>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</si>
  <si>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</si>
  <si>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</si>
  <si>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</si>
  <si>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</si>
  <si>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</si>
  <si>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</si>
  <si>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</si>
  <si>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</si>
  <si>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</si>
  <si>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</si>
  <si>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</si>
  <si>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</si>
  <si>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</si>
  <si>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</si>
  <si>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</si>
  <si>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</si>
  <si>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</si>
  <si>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</si>
  <si>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</si>
  <si>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</si>
  <si>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</si>
  <si>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</si>
  <si>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</si>
  <si>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</si>
  <si>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</si>
  <si>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</si>
  <si>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</si>
  <si>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</si>
  <si>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</si>
  <si>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</si>
  <si>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</si>
  <si>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</si>
  <si>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</si>
  <si>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</si>
  <si>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</si>
  <si>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</si>
  <si>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</si>
  <si>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</si>
  <si>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</si>
  <si>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</si>
  <si>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</si>
  <si>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</si>
  <si>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</si>
  <si>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</si>
  <si>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</si>
  <si>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</si>
  <si>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</si>
  <si>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</si>
  <si>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</si>
  <si>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</si>
  <si>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</si>
  <si>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</si>
  <si>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</si>
  <si>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</si>
  <si>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</si>
  <si>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</si>
  <si>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</si>
  <si>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</si>
  <si>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</si>
  <si>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</si>
  <si>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</si>
  <si>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</si>
  <si>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</si>
  <si>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</si>
  <si>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</si>
  <si>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</si>
  <si>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</si>
  <si>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</si>
  <si>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</si>
  <si>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</si>
  <si>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</si>
  <si>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</si>
  <si>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</si>
  <si>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</si>
  <si>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</si>
  <si>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</si>
  <si>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</si>
  <si>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</si>
  <si>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</si>
  <si>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</si>
  <si>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</si>
  <si>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</si>
  <si>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</si>
  <si>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</si>
  <si>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</si>
  <si>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</si>
  <si>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</si>
  <si>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</si>
  <si>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</si>
  <si>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</si>
  <si>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</si>
  <si>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</si>
  <si>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</si>
  <si>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</si>
  <si>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</si>
  <si>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</si>
  <si>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</si>
  <si>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</si>
  <si>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</si>
  <si>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</si>
  <si>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</si>
  <si>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</si>
  <si>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</si>
  <si>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</si>
  <si>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</si>
  <si>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</si>
  <si>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</si>
  <si>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</si>
  <si>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</si>
  <si>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</si>
  <si>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</si>
  <si>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</si>
  <si>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</si>
  <si>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</si>
  <si>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</si>
  <si>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</si>
  <si>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</si>
  <si>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</si>
  <si>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</si>
  <si>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</si>
  <si>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</si>
  <si>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</si>
  <si>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</si>
  <si>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</si>
  <si>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</si>
  <si>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</si>
  <si>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</si>
  <si>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</si>
  <si>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</si>
  <si>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</si>
  <si>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</si>
  <si>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</si>
  <si>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</si>
  <si>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</si>
  <si>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</si>
  <si>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</si>
  <si>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</si>
  <si>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</si>
  <si>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</si>
  <si>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</si>
  <si>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</si>
  <si>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</si>
  <si>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</si>
  <si>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</si>
  <si>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</si>
  <si>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</si>
  <si>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</si>
  <si>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</si>
  <si>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</si>
  <si>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</si>
  <si>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</si>
  <si>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</si>
  <si>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</si>
  <si>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</si>
  <si>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</si>
  <si>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</si>
  <si>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</si>
  <si>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</si>
  <si>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</si>
  <si>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</si>
  <si>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</si>
  <si>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</si>
  <si>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</si>
  <si>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</si>
  <si>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</si>
  <si>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</si>
  <si>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</si>
  <si>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</si>
  <si>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</si>
  <si>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</si>
  <si>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</si>
  <si>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</si>
  <si>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</si>
  <si>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</si>
  <si>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</si>
  <si>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</si>
  <si>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</si>
  <si>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</si>
  <si>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</si>
  <si>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</si>
  <si>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</si>
  <si>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</si>
  <si>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</si>
  <si>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</si>
  <si>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</si>
  <si>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</si>
  <si>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</si>
  <si>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</si>
  <si>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</si>
  <si>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</si>
  <si>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</si>
  <si>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</si>
  <si>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</si>
  <si>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</si>
  <si>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</si>
  <si>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</si>
  <si>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</si>
  <si>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</si>
  <si>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</si>
  <si>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</si>
  <si>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</si>
  <si>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</si>
  <si>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</si>
  <si>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</si>
  <si>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</si>
  <si>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</si>
  <si>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</si>
  <si>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</si>
  <si>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</si>
  <si>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</si>
  <si>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</si>
  <si>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</si>
  <si>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</si>
  <si>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</si>
  <si>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</si>
  <si>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</si>
  <si>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</si>
  <si>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</si>
  <si>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</si>
  <si>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</si>
  <si>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</si>
  <si>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</si>
  <si>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</si>
  <si>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</si>
  <si>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</si>
  <si>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</si>
  <si>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</si>
  <si>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</si>
  <si>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</si>
  <si>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</si>
  <si>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</si>
  <si>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</si>
  <si>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</si>
  <si>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</si>
  <si>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</si>
  <si>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</si>
  <si>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</si>
  <si>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</si>
  <si>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</si>
  <si>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</si>
  <si>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</si>
  <si>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</si>
  <si>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</si>
  <si>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</si>
  <si>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</si>
  <si>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</si>
  <si>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</si>
  <si>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</si>
  <si>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</si>
  <si>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</si>
  <si>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</si>
  <si>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</si>
  <si>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</si>
  <si>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</si>
  <si>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</si>
  <si>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</si>
  <si>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</si>
  <si>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</si>
  <si>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</si>
  <si>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</si>
  <si>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</si>
  <si>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</si>
  <si>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</si>
  <si>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</si>
  <si>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</si>
  <si>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</si>
  <si>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</si>
  <si>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</si>
  <si>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</si>
  <si>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</si>
  <si>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</si>
  <si>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</si>
  <si>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</si>
  <si>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</si>
  <si>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</si>
  <si>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</si>
  <si>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</si>
  <si>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</si>
  <si>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</si>
  <si>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</si>
  <si>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</si>
  <si>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</si>
  <si>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</si>
  <si>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</si>
  <si>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</si>
  <si>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</si>
  <si>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</si>
  <si>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</si>
  <si>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</si>
  <si>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</si>
  <si>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</si>
  <si>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</si>
  <si>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</si>
  <si>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</si>
  <si>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</si>
  <si>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</si>
  <si>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</si>
  <si>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</si>
  <si>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</si>
  <si>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</si>
  <si>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</si>
  <si>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</si>
  <si>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</si>
  <si>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</si>
  <si>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</si>
  <si>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</si>
  <si>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</si>
  <si>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</si>
  <si>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</si>
  <si>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</si>
  <si>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</si>
  <si>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</si>
  <si>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</si>
  <si>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</si>
  <si>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</si>
  <si>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</si>
  <si>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</si>
  <si>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</si>
  <si>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</si>
  <si>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</si>
  <si>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</si>
  <si>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</si>
  <si>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</si>
  <si>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</si>
  <si>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</si>
  <si>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</si>
  <si>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</si>
  <si>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</si>
  <si>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</si>
  <si>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</si>
  <si>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</si>
  <si>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</si>
  <si>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</si>
  <si>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</si>
  <si>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</si>
  <si>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</si>
  <si>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</si>
  <si>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</si>
  <si>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</si>
  <si>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</si>
  <si>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</si>
  <si>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</si>
  <si>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</si>
  <si>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</si>
  <si>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</si>
  <si>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</si>
  <si>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</si>
  <si>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</si>
  <si>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</si>
  <si>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</si>
  <si>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</si>
  <si>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</si>
  <si>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</si>
  <si>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</si>
  <si>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</si>
  <si>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</si>
  <si>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</si>
  <si>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</si>
  <si>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</si>
  <si>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</si>
  <si>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</si>
  <si>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</si>
  <si>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</si>
  <si>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</si>
  <si>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</si>
  <si>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</si>
  <si>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</si>
  <si>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</si>
  <si>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</si>
  <si>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</si>
  <si>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</si>
  <si>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</si>
  <si>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</si>
  <si>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</si>
  <si>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</si>
  <si>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</si>
  <si>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</si>
  <si>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</si>
  <si>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</si>
  <si>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</si>
  <si>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</si>
  <si>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</si>
  <si>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</si>
  <si>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</si>
  <si>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</si>
  <si>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</si>
  <si>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</si>
  <si>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</si>
  <si>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</si>
  <si>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</si>
  <si>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</si>
  <si>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</si>
  <si>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</si>
  <si>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</si>
  <si>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</si>
  <si>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</si>
  <si>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</si>
  <si>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</si>
  <si>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</si>
  <si>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</si>
  <si>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</si>
  <si>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</si>
  <si>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</si>
  <si>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</si>
  <si>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</si>
  <si>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</si>
  <si>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</si>
  <si>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</si>
  <si>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</si>
  <si>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</si>
  <si>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</si>
  <si>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</si>
  <si>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</si>
  <si>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</si>
  <si>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</si>
  <si>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</si>
  <si>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</si>
  <si>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</si>
  <si>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</si>
  <si>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</si>
  <si>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</si>
  <si>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</si>
  <si>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</si>
  <si>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</si>
  <si>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</si>
  <si>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</si>
  <si>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</si>
  <si>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</si>
  <si>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</si>
  <si>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</si>
  <si>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</si>
  <si>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</si>
  <si>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</si>
  <si>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</si>
  <si>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</si>
  <si>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</si>
  <si>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</si>
  <si>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</si>
  <si>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</si>
  <si>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</si>
  <si>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</si>
  <si>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</si>
  <si>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</si>
  <si>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</si>
  <si>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</si>
  <si>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</si>
  <si>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</si>
  <si>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</si>
  <si>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</si>
  <si>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</si>
  <si>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</si>
  <si>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</si>
  <si>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</si>
  <si>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</si>
  <si>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</si>
  <si>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</si>
  <si>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</si>
  <si>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</si>
  <si>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</si>
  <si>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</si>
  <si>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</si>
  <si>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</si>
  <si>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</si>
  <si>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</si>
  <si>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</si>
  <si>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</si>
  <si>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</si>
  <si>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</si>
  <si>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</si>
  <si>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</si>
  <si>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</si>
  <si>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</si>
  <si>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</si>
  <si>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</si>
  <si>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</si>
  <si>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</si>
  <si>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</si>
  <si>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</si>
  <si>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</si>
  <si>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</si>
  <si>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</si>
  <si>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</si>
  <si>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</si>
  <si>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</si>
  <si>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</si>
  <si>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</si>
  <si>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</si>
  <si>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</si>
  <si>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</si>
  <si>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</si>
  <si>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</si>
  <si>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</si>
  <si>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</si>
  <si>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</si>
  <si>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</si>
  <si>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</si>
  <si>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</si>
  <si>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</si>
  <si>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</si>
  <si>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</si>
  <si>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</si>
  <si>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</si>
  <si>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</si>
  <si>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</si>
  <si>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</si>
  <si>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</si>
  <si>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</si>
  <si>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</si>
  <si>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</si>
  <si>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</si>
  <si>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</si>
  <si>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</si>
  <si>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</si>
  <si>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</si>
  <si>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</si>
  <si>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</si>
  <si>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</si>
  <si>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</si>
  <si>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</si>
  <si>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</si>
  <si>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</si>
  <si>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</si>
  <si>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</si>
  <si>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</si>
  <si>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</si>
  <si>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</si>
  <si>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</si>
  <si>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</si>
  <si>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</si>
  <si>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</si>
  <si>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</si>
  <si>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</si>
  <si>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</si>
  <si>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</si>
  <si>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</si>
  <si>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</si>
  <si>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</si>
  <si>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</si>
  <si>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</si>
  <si>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</si>
  <si>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</si>
  <si>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</si>
  <si>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</si>
  <si>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</si>
  <si>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</si>
  <si>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</si>
  <si>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</si>
  <si>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</si>
  <si>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</si>
  <si>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</si>
  <si>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</si>
  <si>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</si>
  <si>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</si>
  <si>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</si>
  <si>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</si>
  <si>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</si>
  <si>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</si>
  <si>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</si>
  <si>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</si>
  <si>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</si>
  <si>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</si>
  <si>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</si>
  <si>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</si>
  <si>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</si>
  <si>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</si>
  <si>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</si>
  <si>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</si>
  <si>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</si>
  <si>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</si>
  <si>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</si>
  <si>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</si>
  <si>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</si>
  <si>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</si>
  <si>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</si>
  <si>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</si>
  <si>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</si>
  <si>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</si>
  <si>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</si>
  <si>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</si>
  <si>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</si>
  <si>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</si>
  <si>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</si>
  <si>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</si>
  <si>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</si>
  <si>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</si>
  <si>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</si>
  <si>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</si>
  <si>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</si>
  <si>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</si>
  <si>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</si>
  <si>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</si>
  <si>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</si>
  <si>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</si>
  <si>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</si>
  <si>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</si>
  <si>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</si>
  <si>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</si>
  <si>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</si>
  <si>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</si>
  <si>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</si>
  <si>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</si>
  <si>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</si>
  <si>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</si>
  <si>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</si>
  <si>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</si>
  <si>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</si>
  <si>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</si>
  <si>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</si>
  <si>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</si>
  <si>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</si>
  <si>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</si>
  <si>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</si>
  <si>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</si>
  <si>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</si>
  <si>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</si>
  <si>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</si>
  <si>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</si>
  <si>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</si>
  <si>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</si>
  <si>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</si>
  <si>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</si>
  <si>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</si>
  <si>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</si>
  <si>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</si>
  <si>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</si>
  <si>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</si>
  <si>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</si>
  <si>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</si>
  <si>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</si>
  <si>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</si>
  <si>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</si>
  <si>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</si>
  <si>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</si>
  <si>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</si>
  <si>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</si>
  <si>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</si>
  <si>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</si>
  <si>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</si>
  <si>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</si>
  <si>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</si>
  <si>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</si>
  <si>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</si>
  <si>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</si>
  <si>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</si>
  <si>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</si>
  <si>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</si>
  <si>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</si>
  <si>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</si>
  <si>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</si>
  <si>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</si>
  <si>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</si>
  <si>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</si>
  <si>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</si>
  <si>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</si>
  <si>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</si>
  <si>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</si>
  <si>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</si>
  <si>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</si>
  <si>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</si>
  <si>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</si>
  <si>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</si>
  <si>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</si>
  <si>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</si>
  <si>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</si>
  <si>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</si>
  <si>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</si>
  <si>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</si>
  <si>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</si>
  <si>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</si>
  <si>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</si>
  <si>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</si>
  <si>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</si>
  <si>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</si>
  <si>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</si>
  <si>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</si>
  <si>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</si>
  <si>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</si>
  <si>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</si>
  <si>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</si>
  <si>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</si>
  <si>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</si>
  <si>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</si>
  <si>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</si>
  <si>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</si>
  <si>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</si>
  <si>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</si>
  <si>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</si>
  <si>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</si>
  <si>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</si>
  <si>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</si>
  <si>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</si>
  <si>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</si>
  <si>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</si>
  <si>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</si>
  <si>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</si>
  <si>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</si>
  <si>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</si>
  <si>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</si>
  <si>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</si>
  <si>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</si>
  <si>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</si>
  <si>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</si>
  <si>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</si>
  <si>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</si>
  <si>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</si>
  <si>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</si>
  <si>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</si>
  <si>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</si>
  <si>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</si>
  <si>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</si>
  <si>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</si>
  <si>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</si>
  <si>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</si>
  <si>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</si>
  <si>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</si>
  <si>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</si>
  <si>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</si>
  <si>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</si>
  <si>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</si>
  <si>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</si>
  <si>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</si>
  <si>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</si>
  <si>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</si>
  <si>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</si>
  <si>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</si>
  <si>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</si>
  <si>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</si>
  <si>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</si>
  <si>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</si>
  <si>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</si>
  <si>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</si>
  <si>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</si>
  <si>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</si>
  <si>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</si>
  <si>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</si>
  <si>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</si>
  <si>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</si>
  <si>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</si>
  <si>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</si>
  <si>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</si>
  <si>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</si>
  <si>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</si>
  <si>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</si>
  <si>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</si>
  <si>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</si>
  <si>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</si>
  <si>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</si>
  <si>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</si>
  <si>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</si>
  <si>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</si>
  <si>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</si>
  <si>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</si>
  <si>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</si>
  <si>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</si>
  <si>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</si>
  <si>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</si>
  <si>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</si>
  <si>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</si>
  <si>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</si>
  <si>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</si>
  <si>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</si>
  <si>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</si>
  <si>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</si>
  <si>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</si>
  <si>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</si>
  <si>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</si>
  <si>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</si>
  <si>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</si>
  <si>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</si>
  <si>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</si>
  <si>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</si>
  <si>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</si>
  <si>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</si>
  <si>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</si>
  <si>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</si>
  <si>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</si>
  <si>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</si>
  <si>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</si>
  <si>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</si>
  <si>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</si>
  <si>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</si>
  <si>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</si>
  <si>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</si>
  <si>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</si>
  <si>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</si>
  <si>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</si>
  <si>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</si>
  <si>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</si>
  <si>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</si>
  <si>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</si>
  <si>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</si>
  <si>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</si>
  <si>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</si>
  <si>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</si>
  <si>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</si>
  <si>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</si>
  <si>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</si>
  <si>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</si>
  <si>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</si>
  <si>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</si>
  <si>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</si>
  <si>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</si>
  <si>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</si>
  <si>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</si>
  <si>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</si>
  <si>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</si>
  <si>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</si>
  <si>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</si>
  <si>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</si>
  <si>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</si>
  <si>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</si>
  <si>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</si>
  <si>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</si>
  <si>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</si>
  <si>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</si>
  <si>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</si>
  <si>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</si>
  <si>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</si>
  <si>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</si>
  <si>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</si>
  <si>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</si>
  <si>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</si>
  <si>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</si>
  <si>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</si>
  <si>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</si>
  <si>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</si>
  <si>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</si>
  <si>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</si>
  <si>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</si>
  <si>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</si>
  <si>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</si>
  <si>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</si>
  <si>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</si>
  <si>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</si>
  <si>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</si>
  <si>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</si>
  <si>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</si>
  <si>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</si>
  <si>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</si>
  <si>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</si>
  <si>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</si>
  <si>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</si>
  <si>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</si>
  <si>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</si>
  <si>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</si>
  <si>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</si>
  <si>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</si>
  <si>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</si>
  <si>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</si>
  <si>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</si>
  <si>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</si>
  <si>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</si>
  <si>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</si>
  <si>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</si>
  <si>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</si>
  <si>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</si>
  <si>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</si>
  <si>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</si>
  <si>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</si>
  <si>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</si>
  <si>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</si>
  <si>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</si>
  <si>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</si>
  <si>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</si>
  <si>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</si>
  <si>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</si>
  <si>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</si>
  <si>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</si>
  <si>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</si>
  <si>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</si>
  <si>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</si>
  <si>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</si>
  <si>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</si>
  <si>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</si>
  <si>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</si>
  <si>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</si>
  <si>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</si>
  <si>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</si>
  <si>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</si>
  <si>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</si>
  <si>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</si>
  <si>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</si>
  <si>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</si>
  <si>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</si>
  <si>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</si>
  <si>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</si>
  <si>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</si>
  <si>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</si>
  <si>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</si>
  <si>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</si>
  <si>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</si>
  <si>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</si>
  <si>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</si>
  <si>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</si>
  <si>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</si>
  <si>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</si>
  <si>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</si>
  <si>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</si>
  <si>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</si>
  <si>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</si>
  <si>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</si>
  <si>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</si>
  <si>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</si>
  <si>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</si>
  <si>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</si>
  <si>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</si>
  <si>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</si>
  <si>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</si>
  <si>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</si>
  <si>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</si>
  <si>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</si>
  <si>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</si>
  <si>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</si>
  <si>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</si>
  <si>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</si>
  <si>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</si>
  <si>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</si>
  <si>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</si>
  <si>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</si>
  <si>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</si>
  <si>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</si>
  <si>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</si>
  <si>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</si>
  <si>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</si>
  <si>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</si>
  <si>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</si>
  <si>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</si>
  <si>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</si>
  <si>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</si>
  <si>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</si>
  <si>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</si>
  <si>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</si>
  <si>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</si>
  <si>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</si>
  <si>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</si>
  <si>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</si>
  <si>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</si>
  <si>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</si>
  <si>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</si>
  <si>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</si>
  <si>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</si>
  <si>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</si>
  <si>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</si>
  <si>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</si>
  <si>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</si>
  <si>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</si>
  <si>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</si>
  <si>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</si>
  <si>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</si>
  <si>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</si>
  <si>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</si>
  <si>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</si>
  <si>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</si>
  <si>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</si>
  <si>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</si>
  <si>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</si>
  <si>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</si>
  <si>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</si>
  <si>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</si>
  <si>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</si>
  <si>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</si>
  <si>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</si>
  <si>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</si>
  <si>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</si>
  <si>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</si>
  <si>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</si>
  <si>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</si>
  <si>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</si>
  <si>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</si>
  <si>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</si>
  <si>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</si>
  <si>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</si>
  <si>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</si>
  <si>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</si>
  <si>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</si>
  <si>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</si>
  <si>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</si>
  <si>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</si>
  <si>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</si>
  <si>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</si>
  <si>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</si>
  <si>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</si>
  <si>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</si>
  <si>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</si>
  <si>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</si>
  <si>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</si>
  <si>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</si>
  <si>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</si>
  <si>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</si>
  <si>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</si>
  <si>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</si>
  <si>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</si>
  <si>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</si>
  <si>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</si>
  <si>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</si>
  <si>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</si>
  <si>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</si>
  <si>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</si>
  <si>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</si>
  <si>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</si>
  <si>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</si>
  <si>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</si>
  <si>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</si>
  <si>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</si>
  <si>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</si>
  <si>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</si>
  <si>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</si>
  <si>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</si>
  <si>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</si>
  <si>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</si>
  <si>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</si>
  <si>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</si>
  <si>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</si>
  <si>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</si>
  <si>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</si>
  <si>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</si>
  <si>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</si>
  <si>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</si>
  <si>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</si>
  <si>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</si>
  <si>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</si>
  <si>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</si>
  <si>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</si>
  <si>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</si>
  <si>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</si>
  <si>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</si>
  <si>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</si>
  <si>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</si>
  <si>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</si>
  <si>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</si>
  <si>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</si>
  <si>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</si>
  <si>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</si>
  <si>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</si>
  <si>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</si>
  <si>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</si>
  <si>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</si>
  <si>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</si>
  <si>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</si>
  <si>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</si>
  <si>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</si>
  <si>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</si>
  <si>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</si>
  <si>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</si>
  <si>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</si>
  <si>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</si>
  <si>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</si>
  <si>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</si>
  <si>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</si>
  <si>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</si>
  <si>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</si>
  <si>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</si>
  <si>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</si>
  <si>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</si>
  <si>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</si>
  <si>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</si>
  <si>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</si>
  <si>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</si>
  <si>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</si>
  <si>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</si>
  <si>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</si>
  <si>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</si>
  <si>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</si>
  <si>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</si>
  <si>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</si>
  <si>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</si>
  <si>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</si>
  <si>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</si>
  <si>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</si>
  <si>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</si>
  <si>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</si>
  <si>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</si>
  <si>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</si>
  <si>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</si>
  <si>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</si>
  <si>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</si>
  <si>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</si>
  <si>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</si>
  <si>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</si>
  <si>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</si>
  <si>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</si>
  <si>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</si>
  <si>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</si>
  <si>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</si>
  <si>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</si>
  <si>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</si>
  <si>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</si>
  <si>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</si>
  <si>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</si>
  <si>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</si>
  <si>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</si>
  <si>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</si>
  <si>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</si>
  <si>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</si>
  <si>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</si>
  <si>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</si>
  <si>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</si>
  <si>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</si>
  <si>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</si>
  <si>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</si>
  <si>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</si>
  <si>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</si>
  <si>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</si>
  <si>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</si>
  <si>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</si>
  <si>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</si>
  <si>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</si>
  <si>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</si>
  <si>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</si>
  <si>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</si>
  <si>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</si>
  <si>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</si>
  <si>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</si>
  <si>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</si>
  <si>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</si>
  <si>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</si>
  <si>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</si>
  <si>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</si>
  <si>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</si>
  <si>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</si>
  <si>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</si>
  <si>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</si>
  <si>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</si>
  <si>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</si>
  <si>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</si>
  <si>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</si>
  <si>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</si>
  <si>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</si>
  <si>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</si>
  <si>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</si>
  <si>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</si>
  <si>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</si>
  <si>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</si>
  <si>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</si>
  <si>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</si>
  <si>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</si>
  <si>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</si>
  <si>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</si>
  <si>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</si>
  <si>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</si>
  <si>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</si>
  <si>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</si>
  <si>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</si>
  <si>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</si>
  <si>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</si>
  <si>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</si>
  <si>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</si>
  <si>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</si>
  <si>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</si>
  <si>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</si>
  <si>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</si>
  <si>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</si>
  <si>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</si>
  <si>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</si>
  <si>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</si>
  <si>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</si>
  <si>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</si>
  <si>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</si>
  <si>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</si>
  <si>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</si>
  <si>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</si>
  <si>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</si>
  <si>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</si>
  <si>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</si>
  <si>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</si>
  <si>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</si>
  <si>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</si>
  <si>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</si>
  <si>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</si>
  <si>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</si>
  <si>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</si>
  <si>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</si>
  <si>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</si>
  <si>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</si>
  <si>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</si>
  <si>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</si>
  <si>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</si>
  <si>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</si>
  <si>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</si>
  <si>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</si>
  <si>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</si>
  <si>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</si>
  <si>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</si>
  <si>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</si>
  <si>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</si>
  <si>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</si>
  <si>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</si>
  <si>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</si>
  <si>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</si>
  <si>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</si>
  <si>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</si>
  <si>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</si>
  <si>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</si>
  <si>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</si>
  <si>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</si>
  <si>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</si>
  <si>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</si>
  <si>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</si>
  <si>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</si>
  <si>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</si>
  <si>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</si>
  <si>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</si>
  <si>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</si>
  <si>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</si>
  <si>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</si>
  <si>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</si>
  <si>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</si>
  <si>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</si>
  <si>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</si>
  <si>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</si>
  <si>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</si>
  <si>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</si>
  <si>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</si>
  <si>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</si>
  <si>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</si>
  <si>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</si>
  <si>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</si>
  <si>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</si>
  <si>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</si>
  <si>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</si>
  <si>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</si>
  <si>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</si>
  <si>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</si>
  <si>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</si>
  <si>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</si>
  <si>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</si>
  <si>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</si>
  <si>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</si>
  <si>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</si>
  <si>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</si>
  <si>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</si>
  <si>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</si>
  <si>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</si>
  <si>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</si>
  <si>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</si>
  <si>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</si>
  <si>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</si>
  <si>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</si>
  <si>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</si>
  <si>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</si>
  <si>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</si>
  <si>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</si>
  <si>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</si>
  <si>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</si>
  <si>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</si>
  <si>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</si>
  <si>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</si>
  <si>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</si>
  <si>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</si>
  <si>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</si>
  <si>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</si>
  <si>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</si>
  <si>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</si>
  <si>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</si>
  <si>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</si>
  <si>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</si>
  <si>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</si>
  <si>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</si>
  <si>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</si>
  <si>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</si>
  <si>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</si>
  <si>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</si>
  <si>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</si>
  <si>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</si>
  <si>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</si>
  <si>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</si>
  <si>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</si>
  <si>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</si>
  <si>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</si>
  <si>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</si>
  <si>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</si>
  <si>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</si>
  <si>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</si>
  <si>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</si>
  <si>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</si>
  <si>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</si>
  <si>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</si>
  <si>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</si>
  <si>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</si>
  <si>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</si>
  <si>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</si>
  <si>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</si>
  <si>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</si>
  <si>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</si>
  <si>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</si>
  <si>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</si>
  <si>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</si>
  <si>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</si>
  <si>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</si>
  <si>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</si>
  <si>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</si>
  <si>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</si>
  <si>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</si>
  <si>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</si>
  <si>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</si>
  <si>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</si>
  <si>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</si>
  <si>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</si>
  <si>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</si>
  <si>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</si>
  <si>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</si>
  <si>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</si>
  <si>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</si>
  <si>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</si>
  <si>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</si>
  <si>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</si>
  <si>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</si>
  <si>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</si>
  <si>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</si>
  <si>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</si>
  <si>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</si>
  <si>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</si>
  <si>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</si>
  <si>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</si>
  <si>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</si>
  <si>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</si>
  <si>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</si>
  <si>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</si>
  <si>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</si>
  <si>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</si>
  <si>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</si>
  <si>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</si>
  <si>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</si>
  <si>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</si>
  <si>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</si>
  <si>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</si>
  <si>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</si>
  <si>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</si>
  <si>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</si>
  <si>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</si>
  <si>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</si>
  <si>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</si>
  <si>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</si>
  <si>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</si>
  <si>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</si>
  <si>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</si>
  <si>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</si>
  <si>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</si>
  <si>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</si>
  <si>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</si>
  <si>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</si>
  <si>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</si>
  <si>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</si>
  <si>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</si>
  <si>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</si>
  <si>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</si>
  <si>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</si>
  <si>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</si>
  <si>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</si>
  <si>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</si>
  <si>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</si>
  <si>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</si>
  <si>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</si>
  <si>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</si>
  <si>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</si>
  <si>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</si>
  <si>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</si>
  <si>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</si>
  <si>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</si>
  <si>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</si>
  <si>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</si>
  <si>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</si>
  <si>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</si>
  <si>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</si>
  <si>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</si>
  <si>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</si>
  <si>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</si>
  <si>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</si>
  <si>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</si>
  <si>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</si>
  <si>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</si>
  <si>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</si>
  <si>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</si>
  <si>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</si>
  <si>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</si>
  <si>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</si>
  <si>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</si>
  <si>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</si>
  <si>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</si>
  <si>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</si>
  <si>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</si>
  <si>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</si>
  <si>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</si>
  <si>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</si>
  <si>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</si>
  <si>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</si>
  <si>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</si>
  <si>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</si>
  <si>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</si>
  <si>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</si>
  <si>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</si>
  <si>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</si>
  <si>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</si>
  <si>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</si>
  <si>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</si>
  <si>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</si>
  <si>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</si>
  <si>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</si>
  <si>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</si>
  <si>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</si>
  <si>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</si>
  <si>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</si>
  <si>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</si>
  <si>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</si>
  <si>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</si>
  <si>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</si>
  <si>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</si>
  <si>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</si>
  <si>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</si>
  <si>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</si>
  <si>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</si>
  <si>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</si>
  <si>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</si>
  <si>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</si>
  <si>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</si>
  <si>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</si>
  <si>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</si>
  <si>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</si>
  <si>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</si>
  <si>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</si>
  <si>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</si>
  <si>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</si>
  <si>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</si>
  <si>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</si>
  <si>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</si>
  <si>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</si>
  <si>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</si>
  <si>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</si>
  <si>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</si>
  <si>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</si>
  <si>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</si>
  <si>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</si>
  <si>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</si>
  <si>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</si>
  <si>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</si>
  <si>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</si>
  <si>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</si>
  <si>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</si>
  <si>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</si>
  <si>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</si>
  <si>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</si>
  <si>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</si>
  <si>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</si>
  <si>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</si>
  <si>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</si>
  <si>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</si>
  <si>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</si>
  <si>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</si>
  <si>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</si>
  <si>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</si>
  <si>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</si>
  <si>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</si>
  <si>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</si>
  <si>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</si>
  <si>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</si>
  <si>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</si>
  <si>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</si>
  <si>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</si>
  <si>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</si>
  <si>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</si>
  <si>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</si>
  <si>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</si>
  <si>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</si>
  <si>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</si>
  <si>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</si>
  <si>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</si>
  <si>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</si>
  <si>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</si>
  <si>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</si>
  <si>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</si>
  <si>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</si>
  <si>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</si>
  <si>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</si>
  <si>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</si>
  <si>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</si>
  <si>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</si>
  <si>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</si>
  <si>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</si>
  <si>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</si>
  <si>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</si>
  <si>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</si>
  <si>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</si>
  <si>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</si>
  <si>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</si>
  <si>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</si>
  <si>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</si>
  <si>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</si>
  <si>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</si>
  <si>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</si>
  <si>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</si>
  <si>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</si>
  <si>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</si>
  <si>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</si>
  <si>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</si>
  <si>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</si>
  <si>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</si>
  <si>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</si>
  <si>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</si>
  <si>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</si>
  <si>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</si>
  <si>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</si>
  <si>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</si>
  <si>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</si>
  <si>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</si>
  <si>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</si>
  <si>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</si>
  <si>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</si>
  <si>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</si>
  <si>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</si>
  <si>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</si>
  <si>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</si>
  <si>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</si>
  <si>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</si>
  <si>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</si>
  <si>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</si>
  <si>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</si>
  <si>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</si>
  <si>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</si>
  <si>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</si>
  <si>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</si>
  <si>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</si>
  <si>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</si>
  <si>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</si>
  <si>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</si>
  <si>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</si>
  <si>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</si>
  <si>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</si>
  <si>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</si>
  <si>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</si>
  <si>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</si>
  <si>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</si>
  <si>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</si>
  <si>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</si>
  <si>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</si>
  <si>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</si>
  <si>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</si>
  <si>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</si>
  <si>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</si>
  <si>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</si>
  <si>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</si>
  <si>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</si>
  <si>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</si>
  <si>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</si>
  <si>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</si>
  <si>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</si>
  <si>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</si>
  <si>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</si>
  <si>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</si>
  <si>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</si>
  <si>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</si>
  <si>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</si>
  <si>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</si>
  <si>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</si>
  <si>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</si>
  <si>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</si>
  <si>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</si>
  <si>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</si>
  <si>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</si>
  <si>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</si>
  <si>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</si>
  <si>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</si>
  <si>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</si>
  <si>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</si>
  <si>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</si>
  <si>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</si>
  <si>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</si>
  <si>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</si>
  <si>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</si>
  <si>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</si>
  <si>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</si>
  <si>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</si>
  <si>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</si>
  <si>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</si>
  <si>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</si>
  <si>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</si>
  <si>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</si>
  <si>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</si>
  <si>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</si>
  <si>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</si>
  <si>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</si>
  <si>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</si>
  <si>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</si>
  <si>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</si>
  <si>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</si>
  <si>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</si>
  <si>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</si>
  <si>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</si>
  <si>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</si>
  <si>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</si>
  <si>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</si>
  <si>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</si>
  <si>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</si>
  <si>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</si>
  <si>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</si>
  <si>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</si>
  <si>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</si>
  <si>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</si>
  <si>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</si>
  <si>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</si>
  <si>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</si>
  <si>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</si>
  <si>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</si>
  <si>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</si>
  <si>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</si>
  <si>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</si>
  <si>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</si>
  <si>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</si>
  <si>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</si>
  <si>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</si>
  <si>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</si>
  <si>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</si>
  <si>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</si>
  <si>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</si>
  <si>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</si>
  <si>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</si>
  <si>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</si>
  <si>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</si>
  <si>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</si>
  <si>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</si>
  <si>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</si>
  <si>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</si>
  <si>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</si>
  <si>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</si>
  <si>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</si>
  <si>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</si>
  <si>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</si>
  <si>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</si>
  <si>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</si>
  <si>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</si>
  <si>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</si>
  <si>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</si>
  <si>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</si>
  <si>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</si>
  <si>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</si>
  <si>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</si>
  <si>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</si>
  <si>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</si>
  <si>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</si>
  <si>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</si>
  <si>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</si>
  <si>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</si>
  <si>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</si>
  <si>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</si>
  <si>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</si>
  <si>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</si>
  <si>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</si>
  <si>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</si>
  <si>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</si>
  <si>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</si>
  <si>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</si>
  <si>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</si>
  <si>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</si>
  <si>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</si>
  <si>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</si>
  <si>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</si>
  <si>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</si>
  <si>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</si>
  <si>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</si>
  <si>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</si>
  <si>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</si>
  <si>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</si>
  <si>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</si>
  <si>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</si>
  <si>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</si>
  <si>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</si>
  <si>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</si>
  <si>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</si>
  <si>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</si>
  <si>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</si>
  <si>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</si>
  <si>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</si>
  <si>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</si>
  <si>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</si>
  <si>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</si>
  <si>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</si>
  <si>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</si>
  <si>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</si>
  <si>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</si>
  <si>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</si>
  <si>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</si>
  <si>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</si>
  <si>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</si>
  <si>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</si>
  <si>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</si>
  <si>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</si>
  <si>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</si>
  <si>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</si>
  <si>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</si>
  <si>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</si>
  <si>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</si>
  <si>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</si>
  <si>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</si>
  <si>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</si>
  <si>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</si>
  <si>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</si>
  <si>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</si>
  <si>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</si>
  <si>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</si>
  <si>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</si>
  <si>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</si>
  <si>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</si>
  <si>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</si>
  <si>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</si>
  <si>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</si>
  <si>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</si>
  <si>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</si>
  <si>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</si>
  <si>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</si>
  <si>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</si>
  <si>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</si>
  <si>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</si>
  <si>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</si>
  <si>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</si>
  <si>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</si>
  <si>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</si>
  <si>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</si>
  <si>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</si>
  <si>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</si>
  <si>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</si>
  <si>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</si>
  <si>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</si>
  <si>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</si>
  <si>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</si>
  <si>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</si>
  <si>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</si>
  <si>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</si>
  <si>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</si>
  <si>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</si>
  <si>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</si>
  <si>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</si>
  <si>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</si>
  <si>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</si>
  <si>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</si>
  <si>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</si>
  <si>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</si>
  <si>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</si>
  <si>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</si>
  <si>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</si>
  <si>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</si>
  <si>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</si>
  <si>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</si>
  <si>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</si>
  <si>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</si>
  <si>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</si>
  <si>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</si>
  <si>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</si>
  <si>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</si>
  <si>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</si>
  <si>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</si>
  <si>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</si>
  <si>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</si>
  <si>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</si>
  <si>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</si>
  <si>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</si>
  <si>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</si>
  <si>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</si>
  <si>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</si>
  <si>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</si>
  <si>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</si>
  <si>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</si>
  <si>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</si>
  <si>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</si>
  <si>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</si>
  <si>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</si>
  <si>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</si>
  <si>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</si>
  <si>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</si>
  <si>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</si>
  <si>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</si>
  <si>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</si>
  <si>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</si>
  <si>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</si>
  <si>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</si>
  <si>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</si>
  <si>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</si>
  <si>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</si>
  <si>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</si>
  <si>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</si>
  <si>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</si>
  <si>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</si>
  <si>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</si>
  <si>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</si>
  <si>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</si>
  <si>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</si>
  <si>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</si>
  <si>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</si>
  <si>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</si>
  <si>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</si>
  <si>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</si>
  <si>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</si>
  <si>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</si>
  <si>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</si>
  <si>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</si>
  <si>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</si>
  <si>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</si>
  <si>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</si>
  <si>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</si>
  <si>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</si>
  <si>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</si>
  <si>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</si>
  <si>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</si>
  <si>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</si>
  <si>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</si>
  <si>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</si>
  <si>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</si>
  <si>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</si>
  <si>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</si>
  <si>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</si>
  <si>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</si>
  <si>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</si>
  <si>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</si>
  <si>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</si>
  <si>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</si>
  <si>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</si>
  <si>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</si>
  <si>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</si>
  <si>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</si>
  <si>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</si>
  <si>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</si>
  <si>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</si>
  <si>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</si>
  <si>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</si>
  <si>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</si>
  <si>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</si>
  <si>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</si>
  <si>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</si>
  <si>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</si>
  <si>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</si>
  <si>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</si>
  <si>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</si>
  <si>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</si>
  <si>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</si>
  <si>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</si>
  <si>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</si>
  <si>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</si>
  <si>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</si>
  <si>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</si>
  <si>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</si>
  <si>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</si>
  <si>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</si>
  <si>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</si>
  <si>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</si>
  <si>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</si>
  <si>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</si>
  <si>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</si>
  <si>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</si>
  <si>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</si>
  <si>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</si>
  <si>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</si>
  <si>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</si>
  <si>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</si>
  <si>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</si>
  <si>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</si>
  <si>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</si>
  <si>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</si>
  <si>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</si>
  <si>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</si>
  <si>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</si>
  <si>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</si>
  <si>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</si>
  <si>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</si>
  <si>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</si>
  <si>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</si>
  <si>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</si>
  <si>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</si>
  <si>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</si>
  <si>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</si>
  <si>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</si>
  <si>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</si>
  <si>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</si>
  <si>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</si>
  <si>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</si>
  <si>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</si>
  <si>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</si>
  <si>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</si>
  <si>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</si>
  <si>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</si>
  <si>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</si>
  <si>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</si>
  <si>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</si>
  <si>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</si>
  <si>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</si>
  <si>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</si>
  <si>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</si>
  <si>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</si>
  <si>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</si>
  <si>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</si>
  <si>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</si>
  <si>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</si>
  <si>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</si>
  <si>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</si>
  <si>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</si>
  <si>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</si>
  <si>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</si>
  <si>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</si>
  <si>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</si>
  <si>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</si>
  <si>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</si>
  <si>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</si>
  <si>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</si>
  <si>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</si>
  <si>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</si>
  <si>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</si>
  <si>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</si>
  <si>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</si>
  <si>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</si>
  <si>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</si>
  <si>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</si>
  <si>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</si>
  <si>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</si>
  <si>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</si>
  <si>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</si>
  <si>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</si>
  <si>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</si>
  <si>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</si>
  <si>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</si>
  <si>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</si>
  <si>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</si>
  <si>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</si>
  <si>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</si>
  <si>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</si>
  <si>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</si>
  <si>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</si>
  <si>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</si>
  <si>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</si>
  <si>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</si>
  <si>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</si>
  <si>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</si>
  <si>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</si>
  <si>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</si>
  <si>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</si>
  <si>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</si>
  <si>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</si>
  <si>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</si>
  <si>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</si>
  <si>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</si>
  <si>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</si>
  <si>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</si>
  <si>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</si>
  <si>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</si>
  <si>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</si>
  <si>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</si>
  <si>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</si>
  <si>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</si>
  <si>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</si>
  <si>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</si>
  <si>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</si>
  <si>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</si>
  <si>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</si>
  <si>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</si>
  <si>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</si>
  <si>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</si>
  <si>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</si>
  <si>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</si>
  <si>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</si>
  <si>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</si>
  <si>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</si>
  <si>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</si>
  <si>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</si>
  <si>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</si>
  <si>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</si>
  <si>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</si>
  <si>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</si>
  <si>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</si>
  <si>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</si>
  <si>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</si>
  <si>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</si>
  <si>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</si>
  <si>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</si>
  <si>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</si>
  <si>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</si>
  <si>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</si>
  <si>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</si>
  <si>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</si>
  <si>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</si>
  <si>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</si>
  <si>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</si>
  <si>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</si>
  <si>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</si>
  <si>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</si>
  <si>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</si>
  <si>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</si>
  <si>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</si>
  <si>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</si>
  <si>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</si>
  <si>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</si>
  <si>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</si>
  <si>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</si>
  <si>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</si>
  <si>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</si>
  <si>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</si>
  <si>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</si>
  <si>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</si>
  <si>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</si>
  <si>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</si>
  <si>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</si>
  <si>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</si>
  <si>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</si>
  <si>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</si>
  <si>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</si>
  <si>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</si>
  <si>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</si>
  <si>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</si>
  <si>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</si>
  <si>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</si>
  <si>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</si>
  <si>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</si>
  <si>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</si>
  <si>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</si>
  <si>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</si>
  <si>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</si>
  <si>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</si>
  <si>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</si>
  <si>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</si>
  <si>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</si>
  <si>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</si>
  <si>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</si>
  <si>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</si>
  <si>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</si>
  <si>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</si>
  <si>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</si>
  <si>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</si>
  <si>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</si>
  <si>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</si>
  <si>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</si>
  <si>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</si>
  <si>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</si>
  <si>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</si>
  <si>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</si>
  <si>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</si>
  <si>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</si>
  <si>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</si>
  <si>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</si>
  <si>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</si>
  <si>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</si>
  <si>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</si>
  <si>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</si>
  <si>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</si>
  <si>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</si>
  <si>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</si>
  <si>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</si>
  <si>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</si>
  <si>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</si>
  <si>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</si>
  <si>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</si>
  <si>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</si>
  <si>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</si>
  <si>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</si>
  <si>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</si>
  <si>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</si>
  <si>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</si>
  <si>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</si>
  <si>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</si>
  <si>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</si>
  <si>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</si>
  <si>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</si>
  <si>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</si>
  <si>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</si>
  <si>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</si>
  <si>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</si>
  <si>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</si>
  <si>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</si>
  <si>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</si>
  <si>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</si>
  <si>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</si>
  <si>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</si>
  <si>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</si>
  <si>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</si>
  <si>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</si>
  <si>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</si>
  <si>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</si>
  <si>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</si>
  <si>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</si>
  <si>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</si>
  <si>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</si>
  <si>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</si>
  <si>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</si>
  <si>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</si>
  <si>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</si>
  <si>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</si>
  <si>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</si>
  <si>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</si>
  <si>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</si>
  <si>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</si>
  <si>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</si>
  <si>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</si>
  <si>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</si>
  <si>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</si>
  <si>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</si>
  <si>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</si>
  <si>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</si>
  <si>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</si>
  <si>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</si>
  <si>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</si>
  <si>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</si>
  <si>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</si>
  <si>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</si>
  <si>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</si>
  <si>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</si>
  <si>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</si>
  <si>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</si>
  <si>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</si>
  <si>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</si>
  <si>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</si>
  <si>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</si>
  <si>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</si>
  <si>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</si>
  <si>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</si>
  <si>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</si>
  <si>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</si>
  <si>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</si>
  <si>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</si>
  <si>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</si>
  <si>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</si>
  <si>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</si>
  <si>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</si>
  <si>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</si>
  <si>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</si>
  <si>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</si>
  <si>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</si>
  <si>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</si>
  <si>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</si>
  <si>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</si>
  <si>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</si>
  <si>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</si>
  <si>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</si>
  <si>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</si>
  <si>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</si>
  <si>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</si>
  <si>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</si>
  <si>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</si>
  <si>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</si>
  <si>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</si>
  <si>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</si>
  <si>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</si>
  <si>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</si>
  <si>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</si>
  <si>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</si>
  <si>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</si>
  <si>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</si>
  <si>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</si>
  <si>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</si>
  <si>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</si>
  <si>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</si>
  <si>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</si>
  <si>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</si>
  <si>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</si>
  <si>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</si>
  <si>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</si>
  <si>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</si>
  <si>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</si>
  <si>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</si>
  <si>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</si>
  <si>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</si>
  <si>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</si>
  <si>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</si>
  <si>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</si>
  <si>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</si>
  <si>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</si>
  <si>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</si>
  <si>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</si>
  <si>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</si>
  <si>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</si>
  <si>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</si>
  <si>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</si>
  <si>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</si>
  <si>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</si>
  <si>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</si>
  <si>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</si>
  <si>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</si>
  <si>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</si>
  <si>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</si>
  <si>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</si>
  <si>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</si>
  <si>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</si>
  <si>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</si>
  <si>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</si>
  <si>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</si>
  <si>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</si>
  <si>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</si>
  <si>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</si>
  <si>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</si>
  <si>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</si>
  <si>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</si>
  <si>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</si>
  <si>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</si>
  <si>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</si>
  <si>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</si>
  <si>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</si>
  <si>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</si>
  <si>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</si>
  <si>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</si>
  <si>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</si>
  <si>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</si>
  <si>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</si>
  <si>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</si>
  <si>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</si>
  <si>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</si>
  <si>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</si>
  <si>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</si>
  <si>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</si>
  <si>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</si>
  <si>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</si>
  <si>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</si>
  <si>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</si>
  <si>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</si>
  <si>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</si>
  <si>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</si>
  <si>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</si>
  <si>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</si>
  <si>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</si>
  <si>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</si>
  <si>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</si>
  <si>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</si>
  <si>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</si>
  <si>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</si>
  <si>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</si>
  <si>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</si>
  <si>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</si>
  <si>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</si>
  <si>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</si>
  <si>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</si>
  <si>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</si>
  <si>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</si>
  <si>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</si>
  <si>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</si>
  <si>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</si>
  <si>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</si>
  <si>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</si>
  <si>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</si>
  <si>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</si>
  <si>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</si>
  <si>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</si>
  <si>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</si>
  <si>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</si>
  <si>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</si>
  <si>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</si>
  <si>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</si>
  <si>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</si>
  <si>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</si>
  <si>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</si>
  <si>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</si>
  <si>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</si>
  <si>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</si>
  <si>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</si>
  <si>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</si>
  <si>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</si>
  <si>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</si>
  <si>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</si>
  <si>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</si>
  <si>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</si>
  <si>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</si>
  <si>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</si>
  <si>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</si>
  <si>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</si>
  <si>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</si>
  <si>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</si>
  <si>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</si>
  <si>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</si>
  <si>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</si>
  <si>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</si>
  <si>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</si>
  <si>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</si>
  <si>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</si>
  <si>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</si>
  <si>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</si>
  <si>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</si>
  <si>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</si>
  <si>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</si>
  <si>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</si>
  <si>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</si>
  <si>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</si>
  <si>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</si>
  <si>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</si>
  <si>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</si>
  <si>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</si>
  <si>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</si>
  <si>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</si>
  <si>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</si>
  <si>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</si>
  <si>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</si>
  <si>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</si>
  <si>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</si>
  <si>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</si>
  <si>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</si>
  <si>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</si>
  <si>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</si>
  <si>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</si>
  <si>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</si>
  <si>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</si>
  <si>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</si>
  <si>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</si>
  <si>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</si>
  <si>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</si>
  <si>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</si>
  <si>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</si>
  <si>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</si>
  <si>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</si>
  <si>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</si>
  <si>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</si>
  <si>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</si>
  <si>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</si>
  <si>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</si>
  <si>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</si>
  <si>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</si>
  <si>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</si>
  <si>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</si>
  <si>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</si>
  <si>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</si>
  <si>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</si>
  <si>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</si>
  <si>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</si>
  <si>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</si>
  <si>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</si>
  <si>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</si>
  <si>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</si>
  <si>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</si>
  <si>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</si>
  <si>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</si>
  <si>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</si>
  <si>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</si>
  <si>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</si>
  <si>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</si>
  <si>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</si>
  <si>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</si>
  <si>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</si>
  <si>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</si>
  <si>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</si>
  <si>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</si>
  <si>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</si>
  <si>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</si>
  <si>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</si>
  <si>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</si>
  <si>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</si>
  <si>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</si>
  <si>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</si>
  <si>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</si>
  <si>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</si>
  <si>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</si>
  <si>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</si>
  <si>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</si>
  <si>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</si>
  <si>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</si>
  <si>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</si>
  <si>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</si>
  <si>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</si>
  <si>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</si>
  <si>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</si>
  <si>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</si>
  <si>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</si>
  <si>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</si>
  <si>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</si>
  <si>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</si>
  <si>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</si>
  <si>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</si>
  <si>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</si>
  <si>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</si>
  <si>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</si>
  <si>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</si>
  <si>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</si>
  <si>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</si>
  <si>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</si>
  <si>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</si>
  <si>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</si>
  <si>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</si>
  <si>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</si>
  <si>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</si>
  <si>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</si>
  <si>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</si>
  <si>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</si>
  <si>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</si>
  <si>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</si>
  <si>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</si>
  <si>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</si>
  <si>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</si>
  <si>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</si>
  <si>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</si>
  <si>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</si>
  <si>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</si>
  <si>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</si>
  <si>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</si>
  <si>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</si>
  <si>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</si>
  <si>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</si>
  <si>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</si>
  <si>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</si>
  <si>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</si>
  <si>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</si>
  <si>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</si>
  <si>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</si>
  <si>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</si>
  <si>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</si>
  <si>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</si>
  <si>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</si>
  <si>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</si>
  <si>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</si>
  <si>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</si>
  <si>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</si>
  <si>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</si>
  <si>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</si>
  <si>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</si>
  <si>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</si>
  <si>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</si>
  <si>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</si>
  <si>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</si>
  <si>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</si>
  <si>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</si>
  <si>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</si>
  <si>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</si>
  <si>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</si>
  <si>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</si>
  <si>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</si>
  <si>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</si>
  <si>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</si>
  <si>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</si>
  <si>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</si>
  <si>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</si>
  <si>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</si>
  <si>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</si>
  <si>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</si>
  <si>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</si>
  <si>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</si>
  <si>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</si>
  <si>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</si>
  <si>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</si>
  <si>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</si>
  <si>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</si>
  <si>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</si>
  <si>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</si>
  <si>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</si>
  <si>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</si>
  <si>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</si>
  <si>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</si>
  <si>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</si>
  <si>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</si>
  <si>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</si>
  <si>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</si>
  <si>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</si>
  <si>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</si>
  <si>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</si>
  <si>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</si>
  <si>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</si>
  <si>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</si>
  <si>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</si>
  <si>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</si>
  <si>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</si>
  <si>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</si>
  <si>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</si>
  <si>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</si>
  <si>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</si>
  <si>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</si>
  <si>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</si>
  <si>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</si>
  <si>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</si>
  <si>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</si>
  <si>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</si>
  <si>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</si>
  <si>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</si>
  <si>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</si>
  <si>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</si>
  <si>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</si>
  <si>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</si>
  <si>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</si>
  <si>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</si>
  <si>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</si>
  <si>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</si>
  <si>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</si>
  <si>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</si>
  <si>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</si>
  <si>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</si>
  <si>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</si>
  <si>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</si>
  <si>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</si>
  <si>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</si>
  <si>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</si>
  <si>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</si>
  <si>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</si>
  <si>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</si>
  <si>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</si>
  <si>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</si>
  <si>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</si>
  <si>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</si>
  <si>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</si>
  <si>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</si>
  <si>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</si>
  <si>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</si>
  <si>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</si>
  <si>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</si>
  <si>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</si>
  <si>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</si>
  <si>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</si>
  <si>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</si>
  <si>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</si>
  <si>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</si>
  <si>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</si>
  <si>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</si>
  <si>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</si>
  <si>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</si>
  <si>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</si>
  <si>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</si>
  <si>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</si>
  <si>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</si>
  <si>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</si>
  <si>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</si>
  <si>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</si>
  <si>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</si>
  <si>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</si>
  <si>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</si>
  <si>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</si>
  <si>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</si>
  <si>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</si>
  <si>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</si>
  <si>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</si>
  <si>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</si>
  <si>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</si>
  <si>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</si>
  <si>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</si>
  <si>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</si>
  <si>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</si>
  <si>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</si>
  <si>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</si>
  <si>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</si>
  <si>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</si>
  <si>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</si>
  <si>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</si>
  <si>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</si>
  <si>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</si>
  <si>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</si>
  <si>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</si>
  <si>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</si>
  <si>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</si>
  <si>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</si>
  <si>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</si>
  <si>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</si>
  <si>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</si>
  <si>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</si>
  <si>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</si>
  <si>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</si>
  <si>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</si>
  <si>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</si>
  <si>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</si>
  <si>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</si>
  <si>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</si>
  <si>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</si>
  <si>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</si>
  <si>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</si>
  <si>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</si>
  <si>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</si>
  <si>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</si>
  <si>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</si>
  <si>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</si>
  <si>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</si>
  <si>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</si>
  <si>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</si>
  <si>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</si>
  <si>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</si>
  <si>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</si>
  <si>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</si>
  <si>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</si>
  <si>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</si>
  <si>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</si>
  <si>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</si>
  <si>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</si>
  <si>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</si>
  <si>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</si>
  <si>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</si>
  <si>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</si>
  <si>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</si>
  <si>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</si>
  <si>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</si>
  <si>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</si>
  <si>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</si>
  <si>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</si>
  <si>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</si>
  <si>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</si>
  <si>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</si>
  <si>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</si>
  <si>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</si>
  <si>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</si>
  <si>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</si>
  <si>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</si>
  <si>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</si>
  <si>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</si>
  <si>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</si>
  <si>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</si>
  <si>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</si>
  <si>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</si>
  <si>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</si>
  <si>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</si>
  <si>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</si>
  <si>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</si>
  <si>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</si>
  <si>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</si>
  <si>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</si>
  <si>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</si>
  <si>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</si>
  <si>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</si>
  <si>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</si>
  <si>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</si>
  <si>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</si>
  <si>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</si>
  <si>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</si>
  <si>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</si>
  <si>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</si>
  <si>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</si>
  <si>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</si>
  <si>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</si>
  <si>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</si>
  <si>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</si>
  <si>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</si>
  <si>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</si>
  <si>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</si>
  <si>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</si>
  <si>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</si>
  <si>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</si>
  <si>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</si>
  <si>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</si>
  <si>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</si>
  <si>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</si>
  <si>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</si>
  <si>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</si>
  <si>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</si>
  <si>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</si>
  <si>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</si>
  <si>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</si>
  <si>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</si>
  <si>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</si>
  <si>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</si>
  <si>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</si>
  <si>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</si>
  <si>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</si>
  <si>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</si>
  <si>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</si>
  <si>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</si>
  <si>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</si>
  <si>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</si>
  <si>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</si>
  <si>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</si>
  <si>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</si>
  <si>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</si>
  <si>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</si>
  <si>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</si>
  <si>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</si>
  <si>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</si>
  <si>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</si>
  <si>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</si>
  <si>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</si>
  <si>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</si>
  <si>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</si>
  <si>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</si>
  <si>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</si>
  <si>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</si>
  <si>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</si>
  <si>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</si>
  <si>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</si>
  <si>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</si>
  <si>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</si>
  <si>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</si>
  <si>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</si>
  <si>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</si>
  <si>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</si>
  <si>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</si>
  <si>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</si>
  <si>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</si>
  <si>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</si>
  <si>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</si>
  <si>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</si>
  <si>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</si>
  <si>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</si>
  <si>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</si>
  <si>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</si>
  <si>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</si>
  <si>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</si>
  <si>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</si>
  <si>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</si>
  <si>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</si>
  <si>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</si>
  <si>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</si>
  <si>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</si>
  <si>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</si>
  <si>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</si>
  <si>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</si>
  <si>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</si>
  <si>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</si>
  <si>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</si>
  <si>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</si>
  <si>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</si>
  <si>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</si>
  <si>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</si>
  <si>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</si>
  <si>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</si>
  <si>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</si>
  <si>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</si>
  <si>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</si>
  <si>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</si>
  <si>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</si>
  <si>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</si>
  <si>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</si>
  <si>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</si>
  <si>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</si>
  <si>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</si>
  <si>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</si>
  <si>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</si>
  <si>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</si>
  <si>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</si>
  <si>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</si>
  <si>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</si>
  <si>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</si>
  <si>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</si>
  <si>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</si>
  <si>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</si>
  <si>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</si>
  <si>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</si>
  <si>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</si>
  <si>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</si>
  <si>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</si>
  <si>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</si>
  <si>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</si>
  <si>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</si>
  <si>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</si>
  <si>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</si>
  <si>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</si>
  <si>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</si>
  <si>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</si>
  <si>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</si>
  <si>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</si>
  <si>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</si>
  <si>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</si>
  <si>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</si>
  <si>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</si>
  <si>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</si>
  <si>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</si>
  <si>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</si>
  <si>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</si>
  <si>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</si>
  <si>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</si>
  <si>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</si>
  <si>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</si>
  <si>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</si>
  <si>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</si>
  <si>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</si>
  <si>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</si>
  <si>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</si>
  <si>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</si>
  <si>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</si>
  <si>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</si>
  <si>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</si>
  <si>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</si>
  <si>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</si>
  <si>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</si>
  <si>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</si>
  <si>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</si>
  <si>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</si>
  <si>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</si>
  <si>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</si>
  <si>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</si>
  <si>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</si>
  <si>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</si>
  <si>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</si>
  <si>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</si>
  <si>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</si>
  <si>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</si>
  <si>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</si>
  <si>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</si>
  <si>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</si>
  <si>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</si>
  <si>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</si>
  <si>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</si>
  <si>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</si>
  <si>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</si>
  <si>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</si>
  <si>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</si>
  <si>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</si>
  <si>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</si>
  <si>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</si>
  <si>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</si>
  <si>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</si>
  <si>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</si>
  <si>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</si>
  <si>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</si>
  <si>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</si>
  <si>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</si>
  <si>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</si>
  <si>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</si>
  <si>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</si>
  <si>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</si>
  <si>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</si>
  <si>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</si>
  <si>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</si>
  <si>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</si>
  <si>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</si>
  <si>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</si>
  <si>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</si>
  <si>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</si>
  <si>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</si>
  <si>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</si>
  <si>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</si>
  <si>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</si>
  <si>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</si>
  <si>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</si>
  <si>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</si>
  <si>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</si>
  <si>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</si>
  <si>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</si>
  <si>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</si>
  <si>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</si>
  <si>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</si>
  <si>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</si>
  <si>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</si>
  <si>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</si>
  <si>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</si>
  <si>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</si>
  <si>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</si>
  <si>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</si>
  <si>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</si>
  <si>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</si>
  <si>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</si>
  <si>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</si>
  <si>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</si>
  <si>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</si>
  <si>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</si>
  <si>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</si>
  <si>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</si>
  <si>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</si>
  <si>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</si>
  <si>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</si>
  <si>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</si>
  <si>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</si>
  <si>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</si>
  <si>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</si>
  <si>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</si>
  <si>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</si>
  <si>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</si>
  <si>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</si>
  <si>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</si>
  <si>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</si>
  <si>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</si>
  <si>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</si>
  <si>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</si>
  <si>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</si>
  <si>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</si>
  <si>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</si>
  <si>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</si>
  <si>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</si>
  <si>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</si>
  <si>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</si>
  <si>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</si>
  <si>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</si>
  <si>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</si>
  <si>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</si>
  <si>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</si>
  <si>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</si>
  <si>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</si>
  <si>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</si>
  <si>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</si>
  <si>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</si>
  <si>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</si>
  <si>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</si>
  <si>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</si>
  <si>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</si>
  <si>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</si>
  <si>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</si>
  <si>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</si>
  <si>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</si>
  <si>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</si>
  <si>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</si>
  <si>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</si>
  <si>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</si>
  <si>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</si>
  <si>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</si>
  <si>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</si>
  <si>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</si>
  <si>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</si>
  <si>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</si>
  <si>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</si>
  <si>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</si>
  <si>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</si>
  <si>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</si>
  <si>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</si>
  <si>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</si>
  <si>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</si>
  <si>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</si>
  <si>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</si>
  <si>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</si>
  <si>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</si>
  <si>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</si>
  <si>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</si>
  <si>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</si>
  <si>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</si>
  <si>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</si>
  <si>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</si>
  <si>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</si>
  <si>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</si>
  <si>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</si>
  <si>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</si>
  <si>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</si>
  <si>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</si>
  <si>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</si>
  <si>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</si>
  <si>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</si>
  <si>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</si>
  <si>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</si>
  <si>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</si>
  <si>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</si>
  <si>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</si>
  <si>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</si>
  <si>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</si>
  <si>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</si>
  <si>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</si>
  <si>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</si>
  <si>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</si>
  <si>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</si>
  <si>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</si>
  <si>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</si>
  <si>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</si>
  <si>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</si>
  <si>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</si>
  <si>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</si>
  <si>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</si>
  <si>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</si>
  <si>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</si>
  <si>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</si>
  <si>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</si>
  <si>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</si>
  <si>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</si>
  <si>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</si>
  <si>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</si>
  <si>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</si>
  <si>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</si>
  <si>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</si>
  <si>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</si>
  <si>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</si>
  <si>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</si>
  <si>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</si>
  <si>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</si>
  <si>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</si>
  <si>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</si>
  <si>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</si>
  <si>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</si>
  <si>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</si>
  <si>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</si>
  <si>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</si>
  <si>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</si>
  <si>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</si>
  <si>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</si>
  <si>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</si>
  <si>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</si>
  <si>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</si>
  <si>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</si>
  <si>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</si>
  <si>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</si>
  <si>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</si>
  <si>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</si>
  <si>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</si>
  <si>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</si>
  <si>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</si>
  <si>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</si>
  <si>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</si>
  <si>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</si>
  <si>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</si>
  <si>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</si>
  <si>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</si>
  <si>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</si>
  <si>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</si>
  <si>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</si>
  <si>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</si>
  <si>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</si>
  <si>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</si>
  <si>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</si>
  <si>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</si>
  <si>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</si>
  <si>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</si>
  <si>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</si>
  <si>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</si>
  <si>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</si>
  <si>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</si>
  <si>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</si>
  <si>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</si>
  <si>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</si>
  <si>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</si>
  <si>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</si>
  <si>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</si>
  <si>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</si>
  <si>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</si>
  <si>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</si>
  <si>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</si>
  <si>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</si>
  <si>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</si>
  <si>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</si>
  <si>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</si>
  <si>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</si>
  <si>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</si>
  <si>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</si>
  <si>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</si>
  <si>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</si>
  <si>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</si>
  <si>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</si>
  <si>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</si>
  <si>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</si>
  <si>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</si>
  <si>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</si>
  <si>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</si>
  <si>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</si>
  <si>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</si>
  <si>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</si>
  <si>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</si>
  <si>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</si>
  <si>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</si>
  <si>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</si>
  <si>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</si>
  <si>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</si>
  <si>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</si>
  <si>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</si>
  <si>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</si>
  <si>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</si>
  <si>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</si>
  <si>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</si>
  <si>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</si>
  <si>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</si>
  <si>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</si>
  <si>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</si>
  <si>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</si>
  <si>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</si>
  <si>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</si>
  <si>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</si>
  <si>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</si>
  <si>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</si>
  <si>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</si>
  <si>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</si>
  <si>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</si>
  <si>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</si>
  <si>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</si>
  <si>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</si>
  <si>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</si>
  <si>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</si>
  <si>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</si>
  <si>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</si>
  <si>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</si>
  <si>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</si>
  <si>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</si>
  <si>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</si>
  <si>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</si>
  <si>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</si>
  <si>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</si>
  <si>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</si>
  <si>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</si>
  <si>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</si>
  <si>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</si>
  <si>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</si>
  <si>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</si>
  <si>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</si>
  <si>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</si>
  <si>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</si>
  <si>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</si>
  <si>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</si>
  <si>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</si>
  <si>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</si>
  <si>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</si>
  <si>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</si>
  <si>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</si>
  <si>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</si>
  <si>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</si>
  <si>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</si>
  <si>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</si>
  <si>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</si>
  <si>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</si>
  <si>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</si>
  <si>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</si>
  <si>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</si>
  <si>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</si>
  <si>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</si>
  <si>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</si>
  <si>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</si>
  <si>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</si>
  <si>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</si>
  <si>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</si>
  <si>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</si>
  <si>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</si>
  <si>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</si>
  <si>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</si>
  <si>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</si>
  <si>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</si>
  <si>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</si>
  <si>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</si>
  <si>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</si>
  <si>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</si>
  <si>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</si>
  <si>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</si>
  <si>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</si>
  <si>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</si>
  <si>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</si>
  <si>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</si>
  <si>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</si>
  <si>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</si>
  <si>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</si>
  <si>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</si>
  <si>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</si>
  <si>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</si>
  <si>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</si>
  <si>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</si>
  <si>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</si>
  <si>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</si>
  <si>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</si>
  <si>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</si>
  <si>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</si>
  <si>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</si>
  <si>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</si>
  <si>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</si>
  <si>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</si>
  <si>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</si>
  <si>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</si>
  <si>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</si>
  <si>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</si>
  <si>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</si>
  <si>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</si>
  <si>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</si>
  <si>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</si>
  <si>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</si>
  <si>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</si>
  <si>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</si>
  <si>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</si>
  <si>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</si>
  <si>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</si>
  <si>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</si>
  <si>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</si>
  <si>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</si>
  <si>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</si>
  <si>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</si>
  <si>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</si>
  <si>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</si>
  <si>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</si>
  <si>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</si>
  <si>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</si>
  <si>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</si>
  <si>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</si>
  <si>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</si>
  <si>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</si>
  <si>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</si>
  <si>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</si>
  <si>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</si>
  <si>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</si>
  <si>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</si>
  <si>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</si>
  <si>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</si>
  <si>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</si>
  <si>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</si>
  <si>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</si>
  <si>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</si>
  <si>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</si>
  <si>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</si>
  <si>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</si>
  <si>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</si>
  <si>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</si>
  <si>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</si>
  <si>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</si>
  <si>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</si>
  <si>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</si>
  <si>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</si>
  <si>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</si>
  <si>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</si>
  <si>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</si>
  <si>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</si>
  <si>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</si>
  <si>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</si>
  <si>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</si>
  <si>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</si>
  <si>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</si>
  <si>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</si>
  <si>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</si>
  <si>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</si>
  <si>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</si>
  <si>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</si>
  <si>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</si>
  <si>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</si>
  <si>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</si>
  <si>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</si>
  <si>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</si>
  <si>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</si>
  <si>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</si>
  <si>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</si>
  <si>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</si>
  <si>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</si>
  <si>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</si>
  <si>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</si>
  <si>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</si>
  <si>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</si>
  <si>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</si>
  <si>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</si>
  <si>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</si>
  <si>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</si>
  <si>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</si>
  <si>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</si>
  <si>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</si>
  <si>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</si>
  <si>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</si>
  <si>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</si>
  <si>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</si>
  <si>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</si>
  <si>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</si>
  <si>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</si>
  <si>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</si>
  <si>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</si>
  <si>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</si>
  <si>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</si>
  <si>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</si>
  <si>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</si>
  <si>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</si>
  <si>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</si>
  <si>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</si>
  <si>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</si>
  <si>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</si>
  <si>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</si>
  <si>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</si>
  <si>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</si>
  <si>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</si>
  <si>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</si>
  <si>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</si>
  <si>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</si>
  <si>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</si>
  <si>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</si>
  <si>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</si>
  <si>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</si>
  <si>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</si>
  <si>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</si>
  <si>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</si>
  <si>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</si>
  <si>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</si>
  <si>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</si>
  <si>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</si>
  <si>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</si>
  <si>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</si>
  <si>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</si>
  <si>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</si>
  <si>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</si>
  <si>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</si>
  <si>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</si>
  <si>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</si>
  <si>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</si>
  <si>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</si>
  <si>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</si>
  <si>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</si>
  <si>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</si>
  <si>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</si>
  <si>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</si>
  <si>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</si>
  <si>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</si>
  <si>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</si>
  <si>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</si>
  <si>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</si>
  <si>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</si>
  <si>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</si>
  <si>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</si>
  <si>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</si>
  <si>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</si>
  <si>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</si>
  <si>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</si>
  <si>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</si>
  <si>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</si>
  <si>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</si>
  <si>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</si>
  <si>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</si>
  <si>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</si>
  <si>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</si>
  <si>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</si>
  <si>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</si>
  <si>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</si>
  <si>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</si>
  <si>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</si>
  <si>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</si>
  <si>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</si>
  <si>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</si>
  <si>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</si>
  <si>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</si>
  <si>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</si>
  <si>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</si>
  <si>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</si>
  <si>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</si>
  <si>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</si>
  <si>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</si>
  <si>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</si>
  <si>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</si>
  <si>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</si>
  <si>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</si>
  <si>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</si>
  <si>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</si>
  <si>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</si>
  <si>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</si>
  <si>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</si>
  <si>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</si>
  <si>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</si>
  <si>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</si>
  <si>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</si>
  <si>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</si>
  <si>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</si>
  <si>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</si>
  <si>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</si>
  <si>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</si>
  <si>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</si>
  <si>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</si>
  <si>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</si>
  <si>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</si>
  <si>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</si>
  <si>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</si>
  <si>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</si>
  <si>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</si>
  <si>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</si>
  <si>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</si>
  <si>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</si>
  <si>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</si>
  <si>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</si>
  <si>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</si>
  <si>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</si>
  <si>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</si>
  <si>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</si>
  <si>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</si>
  <si>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</si>
  <si>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</si>
  <si>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</si>
  <si>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</si>
  <si>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</si>
  <si>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</si>
  <si>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</si>
  <si>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</si>
  <si>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</si>
  <si>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</si>
  <si>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</si>
  <si>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</si>
  <si>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</si>
  <si>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</si>
  <si>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</si>
  <si>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</si>
  <si>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</si>
  <si>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</si>
  <si>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</si>
  <si>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</si>
  <si>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</si>
  <si>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</si>
  <si>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</si>
  <si>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</si>
  <si>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</si>
  <si>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</si>
  <si>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</si>
  <si>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</si>
  <si>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</si>
  <si>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</si>
  <si>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</si>
  <si>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</si>
  <si>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</si>
  <si>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</si>
  <si>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</si>
  <si>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</si>
  <si>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</si>
  <si>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</si>
  <si>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</si>
  <si>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</si>
  <si>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</si>
  <si>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</si>
  <si>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</si>
  <si>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</si>
  <si>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</si>
  <si>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</si>
  <si>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</si>
  <si>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</si>
  <si>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</si>
  <si>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</si>
  <si>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</si>
  <si>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</si>
  <si>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</si>
  <si>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</si>
  <si>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</si>
  <si>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</si>
  <si>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</si>
  <si>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</si>
  <si>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</si>
  <si>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</si>
  <si>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</si>
  <si>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</si>
  <si>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</si>
  <si>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</si>
  <si>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</si>
  <si>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</si>
  <si>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</si>
  <si>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</si>
  <si>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</si>
  <si>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</si>
  <si>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</si>
  <si>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</si>
  <si>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</si>
  <si>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</si>
  <si>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</si>
  <si>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</si>
  <si>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</si>
  <si>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</si>
  <si>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</si>
  <si>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</si>
  <si>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</si>
  <si>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</si>
  <si>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</si>
  <si>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</si>
  <si>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</si>
  <si>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</si>
  <si>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</si>
  <si>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</si>
  <si>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</si>
  <si>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</si>
  <si>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</si>
  <si>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</si>
  <si>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</si>
  <si>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</si>
  <si>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</si>
  <si>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</si>
  <si>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</si>
  <si>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</si>
  <si>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</si>
  <si>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</si>
  <si>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</si>
  <si>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</si>
  <si>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</si>
  <si>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</si>
  <si>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</si>
  <si>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</si>
  <si>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</si>
  <si>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</si>
  <si>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</si>
  <si>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</si>
  <si>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</si>
  <si>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</si>
  <si>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</si>
  <si>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</si>
  <si>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</si>
  <si>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</si>
  <si>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</si>
  <si>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</si>
  <si>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</si>
  <si>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</si>
  <si>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</si>
  <si>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</si>
  <si>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</si>
  <si>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</si>
  <si>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</si>
  <si>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</si>
  <si>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</si>
  <si>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</si>
  <si>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</si>
  <si>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</si>
  <si>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</si>
  <si>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</si>
  <si>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</si>
  <si>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</si>
  <si>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</si>
  <si>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</si>
  <si>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</si>
  <si>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</si>
  <si>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</si>
  <si>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</si>
  <si>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</si>
  <si>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</si>
  <si>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</si>
  <si>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</si>
  <si>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</si>
  <si>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</si>
  <si>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</si>
  <si>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</si>
  <si>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</si>
  <si>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</si>
  <si>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</si>
  <si>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</si>
  <si>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</si>
  <si>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</si>
  <si>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</si>
  <si>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</si>
  <si>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</si>
  <si>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</si>
  <si>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</si>
  <si>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</si>
  <si>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</si>
  <si>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</si>
  <si>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</si>
  <si>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</si>
  <si>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</si>
  <si>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</si>
  <si>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</si>
  <si>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</si>
  <si>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</si>
  <si>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</si>
  <si>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</si>
  <si>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</si>
  <si>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</si>
  <si>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</si>
  <si>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</si>
  <si>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</si>
  <si>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</si>
  <si>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</si>
  <si>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</si>
  <si>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</si>
  <si>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</si>
  <si>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</si>
  <si>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</si>
  <si>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</si>
  <si>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</si>
  <si>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</si>
  <si>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</si>
  <si>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</si>
  <si>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</si>
  <si>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</si>
  <si>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</si>
  <si>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</si>
  <si>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</si>
  <si>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</si>
  <si>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</si>
  <si>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</si>
  <si>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</si>
  <si>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</si>
  <si>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</si>
  <si>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</si>
  <si>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</si>
  <si>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</si>
  <si>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</si>
  <si>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</si>
  <si>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</si>
  <si>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</si>
  <si>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</si>
  <si>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</si>
  <si>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</si>
  <si>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</si>
  <si>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</si>
  <si>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</si>
  <si>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</si>
  <si>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</si>
  <si>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</si>
  <si>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</si>
  <si>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</si>
  <si>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</si>
  <si>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</si>
  <si>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</si>
  <si>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</si>
  <si>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</si>
  <si>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</si>
  <si>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</si>
  <si>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</si>
  <si>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</si>
  <si>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</si>
  <si>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</si>
  <si>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</si>
  <si>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</si>
  <si>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</si>
  <si>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</si>
  <si>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</si>
  <si>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</si>
  <si>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</si>
  <si>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</si>
  <si>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</si>
  <si>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</si>
  <si>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</si>
  <si>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</si>
  <si>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</si>
  <si>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</si>
  <si>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</si>
  <si>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</si>
  <si>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</si>
  <si>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</si>
  <si>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</si>
  <si>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</si>
  <si>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</si>
  <si>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</si>
  <si>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</si>
  <si>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</si>
  <si>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</si>
  <si>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</si>
  <si>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</si>
  <si>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</si>
  <si>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</si>
  <si>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</si>
  <si>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</si>
  <si>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</si>
  <si>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</si>
  <si>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</si>
  <si>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</si>
  <si>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</si>
  <si>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</si>
  <si>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</si>
  <si>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</si>
  <si>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</si>
  <si>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</si>
  <si>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</si>
  <si>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</si>
  <si>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</si>
  <si>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</si>
  <si>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</si>
  <si>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</si>
  <si>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</si>
  <si>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</si>
  <si>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</si>
  <si>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</si>
  <si>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</si>
  <si>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</si>
  <si>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</si>
  <si>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</si>
  <si>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</si>
  <si>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</si>
  <si>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</si>
  <si>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</si>
  <si>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</si>
  <si>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</si>
  <si>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</si>
  <si>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</si>
  <si>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</si>
  <si>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</si>
  <si>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</si>
  <si>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</si>
  <si>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</si>
  <si>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</si>
  <si>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</si>
  <si>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</si>
  <si>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</si>
  <si>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</si>
  <si>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</si>
  <si>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</si>
  <si>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</si>
  <si>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</si>
  <si>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</si>
  <si>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</si>
  <si>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</si>
  <si>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</si>
  <si>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</si>
  <si>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</si>
  <si>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</si>
  <si>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</si>
  <si>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</si>
  <si>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</si>
  <si>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</si>
  <si>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</si>
  <si>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</si>
  <si>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</si>
  <si>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</si>
  <si>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</si>
  <si>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</si>
  <si>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</si>
  <si>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</si>
  <si>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</si>
  <si>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</si>
  <si>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</si>
  <si>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</si>
  <si>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</si>
  <si>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</si>
  <si>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</si>
  <si>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</si>
  <si>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</si>
  <si>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</si>
  <si>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</si>
  <si>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</si>
  <si>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</si>
  <si>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</si>
  <si>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</si>
  <si>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</si>
  <si>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</si>
  <si>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</si>
  <si>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</si>
  <si>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</si>
  <si>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</si>
  <si>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</si>
  <si>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</si>
  <si>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</si>
  <si>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</si>
  <si>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</si>
  <si>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</si>
  <si>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</si>
  <si>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</si>
  <si>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</si>
  <si>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</si>
  <si>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</si>
  <si>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</si>
  <si>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</si>
  <si>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</si>
  <si>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</si>
  <si>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</si>
  <si>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</si>
  <si>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</si>
  <si>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</si>
  <si>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</si>
  <si>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</si>
  <si>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</si>
  <si>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</si>
  <si>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</si>
  <si>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</si>
  <si>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</si>
  <si>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</si>
  <si>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</si>
  <si>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</si>
  <si>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</si>
  <si>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</si>
  <si>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</si>
  <si>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</si>
  <si>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</si>
  <si>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</si>
  <si>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</si>
  <si>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</si>
  <si>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</si>
  <si>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</si>
  <si>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</si>
  <si>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</si>
  <si>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</si>
  <si>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</si>
  <si>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</si>
  <si>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</si>
  <si>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</si>
  <si>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</si>
  <si>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</si>
  <si>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</si>
  <si>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</si>
  <si>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</si>
  <si>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</si>
  <si>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</si>
  <si>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</si>
  <si>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</si>
  <si>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</si>
  <si>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</si>
  <si>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</si>
  <si>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</si>
  <si>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</si>
  <si>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</si>
  <si>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</si>
  <si>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</si>
  <si>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</si>
  <si>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</si>
  <si>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</si>
  <si>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</si>
  <si>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</si>
  <si>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</si>
  <si>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</si>
  <si>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</si>
  <si>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</si>
  <si>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</si>
  <si>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</si>
  <si>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</si>
  <si>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</si>
  <si>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</si>
  <si>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</si>
  <si>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</si>
  <si>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</si>
  <si>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</si>
  <si>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</si>
  <si>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</si>
  <si>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</si>
  <si>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</si>
  <si>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</si>
  <si>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</si>
  <si>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</si>
  <si>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</si>
  <si>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</si>
  <si>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</si>
  <si>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</si>
  <si>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</si>
  <si>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</si>
  <si>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</si>
  <si>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</si>
  <si>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</si>
  <si>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</si>
  <si>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</si>
  <si>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</si>
  <si>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</si>
  <si>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</si>
  <si>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</si>
  <si>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</si>
  <si>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</si>
  <si>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</si>
  <si>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</si>
  <si>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</si>
  <si>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</si>
  <si>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</si>
  <si>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</si>
  <si>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</si>
  <si>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</si>
  <si>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</si>
  <si>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</si>
  <si>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</si>
  <si>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</si>
  <si>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</si>
  <si>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</si>
  <si>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</si>
  <si>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</si>
  <si>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</si>
  <si>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</si>
  <si>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</si>
  <si>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</si>
  <si>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</si>
  <si>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</si>
  <si>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</si>
  <si>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</si>
  <si>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</si>
  <si>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</si>
  <si>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</si>
  <si>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</si>
  <si>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</si>
  <si>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</si>
  <si>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</si>
  <si>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</si>
  <si>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</si>
  <si>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</si>
  <si>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</si>
  <si>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</si>
  <si>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</si>
  <si>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</si>
  <si>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</si>
  <si>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</si>
  <si>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</si>
  <si>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</si>
  <si>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</si>
  <si>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</si>
  <si>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</si>
  <si>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</si>
  <si>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</si>
  <si>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</si>
  <si>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</si>
  <si>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</si>
  <si>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</si>
  <si>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</si>
  <si>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</si>
  <si>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</si>
  <si>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</si>
  <si>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</si>
  <si>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</si>
  <si>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</si>
  <si>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</si>
  <si>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</si>
  <si>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</si>
  <si>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</si>
  <si>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</si>
  <si>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</si>
  <si>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</si>
  <si>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</si>
  <si>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</si>
  <si>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</si>
  <si>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</si>
  <si>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</si>
  <si>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</si>
  <si>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</si>
  <si>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</si>
  <si>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</si>
  <si>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</si>
  <si>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</si>
  <si>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</si>
  <si>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</si>
  <si>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</si>
  <si>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</si>
  <si>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</si>
  <si>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</si>
  <si>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</si>
  <si>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</si>
  <si>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</si>
  <si>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</si>
  <si>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</si>
  <si>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</si>
  <si>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</si>
  <si>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</si>
  <si>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</si>
  <si>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</si>
  <si>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</si>
  <si>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</si>
  <si>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</si>
  <si>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</si>
  <si>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</si>
  <si>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</si>
  <si>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</si>
  <si>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</si>
  <si>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</si>
  <si>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</si>
  <si>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</si>
  <si>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</si>
  <si>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</si>
  <si>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</si>
  <si>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</si>
  <si>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</si>
  <si>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</si>
  <si>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</si>
  <si>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</si>
  <si>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</si>
  <si>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</si>
  <si>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</si>
  <si>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</si>
  <si>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</si>
  <si>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</si>
  <si>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</si>
  <si>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</si>
  <si>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</si>
  <si>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</si>
  <si>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</si>
  <si>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</si>
  <si>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</si>
  <si>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</si>
  <si>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</si>
  <si>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</si>
  <si>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</si>
  <si>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</si>
  <si>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</si>
  <si>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</si>
  <si>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</si>
  <si>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</si>
  <si>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</si>
  <si>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</si>
  <si>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</si>
  <si>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</si>
  <si>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</si>
  <si>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</si>
  <si>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</si>
  <si>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</si>
  <si>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</si>
  <si>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</si>
  <si>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</si>
  <si>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</si>
  <si>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</si>
  <si>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</si>
  <si>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</si>
  <si>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</si>
  <si>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</si>
  <si>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</si>
  <si>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</si>
  <si>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</si>
  <si>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</si>
  <si>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</si>
  <si>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</si>
  <si>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</si>
  <si>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</si>
  <si>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</si>
  <si>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</si>
  <si>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</si>
  <si>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</si>
  <si>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</si>
  <si>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</si>
  <si>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</si>
  <si>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</si>
  <si>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</si>
  <si>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</si>
  <si>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</si>
  <si>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</si>
  <si>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</si>
  <si>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</si>
  <si>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</si>
  <si>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</si>
  <si>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</si>
  <si>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</si>
  <si>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</si>
  <si>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</si>
  <si>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</si>
  <si>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</si>
  <si>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</si>
  <si>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</si>
  <si>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</si>
  <si>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</si>
  <si>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</si>
  <si>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</si>
  <si>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</si>
  <si>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</si>
  <si>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</si>
  <si>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</si>
  <si>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</si>
  <si>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</si>
  <si>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</si>
  <si>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</si>
  <si>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</si>
  <si>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</si>
  <si>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</si>
  <si>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</si>
  <si>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</si>
  <si>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</si>
  <si>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</si>
  <si>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</si>
  <si>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</si>
  <si>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</si>
  <si>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</si>
  <si>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</si>
  <si>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</si>
  <si>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</si>
  <si>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</si>
  <si>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</si>
  <si>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</si>
  <si>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</si>
  <si>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</si>
  <si>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</si>
  <si>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</si>
  <si>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</si>
  <si>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</si>
  <si>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</si>
  <si>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</si>
  <si>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</si>
  <si>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</si>
  <si>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</si>
  <si>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</si>
  <si>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</si>
  <si>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</si>
  <si>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</si>
  <si>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</si>
  <si>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</si>
  <si>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</si>
  <si>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</si>
  <si>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</si>
  <si>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</si>
  <si>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</si>
  <si>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</si>
  <si>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</si>
  <si>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</si>
  <si>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</si>
  <si>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</si>
  <si>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</si>
  <si>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</si>
  <si>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</si>
  <si>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</si>
  <si>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</si>
  <si>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</si>
  <si>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</si>
  <si>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</si>
  <si>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</si>
  <si>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</si>
  <si>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</si>
  <si>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</si>
  <si>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</si>
  <si>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</si>
  <si>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</si>
  <si>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</si>
  <si>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</si>
  <si>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</si>
  <si>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</si>
  <si>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</si>
  <si>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</si>
  <si>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</si>
  <si>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</si>
  <si>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</si>
  <si>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</si>
  <si>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</si>
  <si>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</si>
  <si>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</si>
  <si>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</si>
  <si>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</si>
  <si>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</si>
  <si>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</si>
  <si>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</si>
  <si>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</si>
  <si>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</si>
  <si>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</si>
  <si>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</si>
  <si>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</si>
  <si>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</si>
  <si>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</si>
  <si>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</si>
  <si>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</si>
  <si>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</si>
  <si>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</si>
  <si>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</si>
  <si>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</si>
  <si>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</si>
  <si>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</si>
  <si>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</si>
  <si>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</si>
  <si>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</si>
  <si>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</si>
  <si>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</si>
  <si>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</si>
  <si>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</si>
  <si>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</si>
  <si>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</si>
  <si>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</si>
  <si>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</si>
  <si>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</si>
  <si>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</si>
  <si>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</si>
  <si>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</si>
  <si>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</si>
  <si>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</si>
  <si>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</si>
  <si>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</si>
  <si>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</si>
  <si>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</si>
  <si>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</si>
  <si>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</si>
  <si>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</si>
  <si>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</si>
  <si>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</si>
  <si>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</si>
  <si>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</si>
  <si>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</si>
  <si>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</si>
  <si>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</si>
  <si>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</si>
  <si>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</si>
  <si>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</si>
  <si>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</si>
  <si>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</si>
  <si>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</si>
  <si>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</si>
  <si>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</si>
  <si>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</si>
  <si>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</si>
  <si>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</si>
  <si>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</si>
  <si>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</si>
  <si>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</si>
  <si>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</si>
  <si>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</si>
  <si>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</si>
  <si>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</si>
  <si>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</si>
  <si>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</si>
  <si>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</si>
  <si>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</si>
  <si>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</si>
  <si>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</si>
  <si>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</si>
  <si>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</si>
  <si>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</si>
  <si>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</si>
  <si>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</si>
  <si>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</si>
  <si>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</si>
  <si>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</si>
  <si>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</si>
  <si>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</si>
  <si>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</si>
  <si>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</si>
  <si>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</si>
  <si>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</si>
  <si>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</si>
  <si>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</si>
  <si>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</si>
  <si>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</si>
  <si>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</si>
  <si>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</si>
  <si>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</si>
  <si>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</si>
  <si>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</si>
  <si>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</si>
  <si>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</si>
  <si>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</si>
  <si>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</si>
  <si>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</si>
  <si>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</si>
  <si>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</si>
  <si>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</si>
  <si>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</si>
  <si>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</si>
  <si>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</si>
  <si>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</si>
  <si>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</si>
  <si>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</si>
  <si>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</si>
  <si>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</si>
  <si>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</si>
  <si>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</si>
  <si>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</si>
  <si>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</si>
  <si>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</si>
  <si>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</si>
  <si>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</si>
  <si>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</si>
  <si>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</si>
  <si>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</si>
  <si>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</si>
  <si>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</si>
  <si>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</si>
  <si>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</si>
  <si>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</si>
  <si>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</si>
  <si>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</si>
  <si>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</si>
  <si>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</si>
  <si>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</si>
  <si>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</si>
  <si>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</si>
  <si>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</si>
  <si>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</si>
  <si>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</si>
  <si>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</si>
  <si>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</si>
  <si>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</si>
  <si>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</si>
  <si>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</si>
  <si>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</si>
  <si>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</si>
  <si>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</si>
  <si>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</si>
  <si>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</si>
  <si>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</si>
  <si>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</si>
  <si>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</si>
  <si>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</si>
  <si>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</si>
  <si>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</si>
  <si>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</si>
  <si>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</si>
  <si>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</si>
  <si>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</si>
  <si>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</si>
  <si>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</si>
  <si>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</si>
  <si>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</si>
  <si>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</si>
  <si>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</si>
  <si>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</si>
  <si>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</si>
  <si>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</si>
  <si>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</si>
  <si>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</si>
  <si>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</si>
  <si>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</si>
  <si>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</si>
  <si>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</si>
  <si>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</si>
  <si>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</si>
  <si>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</si>
  <si>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</si>
  <si>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</si>
  <si>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</si>
  <si>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</si>
  <si>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</si>
  <si>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</si>
  <si>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</si>
  <si>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</si>
  <si>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</si>
  <si>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</si>
  <si>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</si>
  <si>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</si>
  <si>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</si>
  <si>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</si>
  <si>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</si>
  <si>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</si>
  <si>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</si>
  <si>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</si>
  <si>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</si>
  <si>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</si>
  <si>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</si>
  <si>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</si>
  <si>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</si>
  <si>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</si>
  <si>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</si>
  <si>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</si>
  <si>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</si>
  <si>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</si>
  <si>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</si>
  <si>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</si>
  <si>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</si>
  <si>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</si>
  <si>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</si>
  <si>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</si>
  <si>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</si>
  <si>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</si>
  <si>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</si>
  <si>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</si>
  <si>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</si>
  <si>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</si>
  <si>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</si>
  <si>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</si>
  <si>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</si>
  <si>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</si>
  <si>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</si>
  <si>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</si>
  <si>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</si>
  <si>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</si>
  <si>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</si>
  <si>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</si>
  <si>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</si>
  <si>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</si>
  <si>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</si>
  <si>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</si>
  <si>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</si>
  <si>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</si>
  <si>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</si>
  <si>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</si>
  <si>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</si>
  <si>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</si>
  <si>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</si>
  <si>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</si>
  <si>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</si>
  <si>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</si>
  <si>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</si>
  <si>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</si>
  <si>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</si>
  <si>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</si>
  <si>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</si>
  <si>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</si>
  <si>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</si>
  <si>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</si>
  <si>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</si>
  <si>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</si>
  <si>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</si>
  <si>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</si>
  <si>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</si>
  <si>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</si>
  <si>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</si>
  <si>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</si>
  <si>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</si>
  <si>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</si>
  <si>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</si>
  <si>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</si>
  <si>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</si>
  <si>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</si>
  <si>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</si>
  <si>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</si>
  <si>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</si>
  <si>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</si>
  <si>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</si>
  <si>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</si>
  <si>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</si>
  <si>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</si>
  <si>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</si>
  <si>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</si>
  <si>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</si>
  <si>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</si>
  <si>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</si>
  <si>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</si>
  <si>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</si>
  <si>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</si>
  <si>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</si>
  <si>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</si>
  <si>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</si>
  <si>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</si>
  <si>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</si>
  <si>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</si>
  <si>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</si>
  <si>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</si>
  <si>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</si>
  <si>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</si>
  <si>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</si>
  <si>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</si>
  <si>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</si>
  <si>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</si>
  <si>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</si>
  <si>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</si>
  <si>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</si>
  <si>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</si>
  <si>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</si>
  <si>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</si>
  <si>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</si>
  <si>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</si>
  <si>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</si>
  <si>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</si>
  <si>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</si>
  <si>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</si>
  <si>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</si>
  <si>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</si>
  <si>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</si>
  <si>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</si>
  <si>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</si>
  <si>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</si>
  <si>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</si>
  <si>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</si>
  <si>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</si>
  <si>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</si>
  <si>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</si>
  <si>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</si>
  <si>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</si>
  <si>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</si>
  <si>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</si>
  <si>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</si>
  <si>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</si>
  <si>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</si>
  <si>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</si>
  <si>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</si>
  <si>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</si>
  <si>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</si>
  <si>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</si>
  <si>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</si>
  <si>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</si>
  <si>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</si>
  <si>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</si>
  <si>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</si>
  <si>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</si>
  <si>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</si>
  <si>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</si>
  <si>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</si>
  <si>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</si>
  <si>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</si>
  <si>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</si>
  <si>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</si>
  <si>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</si>
  <si>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</si>
  <si>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</si>
  <si>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</si>
  <si>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</si>
  <si>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</si>
  <si>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</si>
  <si>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</si>
  <si>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</si>
  <si>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</si>
  <si>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</si>
  <si>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</si>
  <si>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</si>
  <si>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</si>
  <si>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</si>
  <si>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</si>
  <si>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</si>
  <si>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</si>
  <si>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</si>
  <si>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</si>
  <si>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</si>
  <si>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</si>
  <si>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</si>
  <si>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</si>
  <si>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</si>
  <si>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</si>
  <si>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</si>
  <si>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</si>
  <si>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</si>
  <si>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</si>
  <si>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</si>
  <si>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</si>
  <si>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</si>
  <si>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</si>
  <si>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</si>
  <si>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</si>
  <si>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</si>
  <si>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</si>
  <si>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</si>
  <si>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</si>
  <si>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</si>
  <si>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</si>
  <si>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</si>
  <si>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</si>
  <si>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</si>
  <si>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</si>
  <si>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</si>
  <si>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</si>
  <si>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</si>
  <si>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</si>
  <si>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</si>
  <si>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</si>
  <si>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</si>
  <si>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</si>
  <si>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</si>
  <si>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</si>
  <si>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</si>
  <si>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</si>
  <si>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</si>
  <si>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</si>
  <si>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</si>
  <si>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</si>
  <si>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</si>
  <si>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</si>
  <si>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</si>
  <si>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</si>
  <si>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</si>
  <si>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</si>
  <si>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</si>
  <si>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</si>
  <si>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</si>
  <si>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</si>
  <si>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</si>
  <si>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</si>
  <si>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</si>
  <si>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</si>
  <si>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</si>
  <si>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</si>
  <si>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</si>
  <si>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</si>
  <si>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</si>
  <si>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</si>
  <si>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</si>
  <si>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</si>
  <si>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</si>
  <si>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</si>
  <si>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</si>
  <si>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</si>
  <si>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</si>
  <si>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</si>
  <si>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</si>
  <si>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</si>
  <si>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</si>
  <si>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</si>
  <si>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</si>
  <si>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</si>
  <si>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</si>
  <si>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</si>
  <si>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</si>
  <si>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</si>
  <si>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</si>
  <si>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</si>
  <si>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</si>
  <si>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</si>
  <si>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</si>
  <si>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</si>
  <si>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</si>
  <si>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</si>
  <si>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</si>
  <si>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</si>
  <si>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</si>
  <si>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</si>
  <si>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</si>
  <si>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</si>
  <si>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</si>
  <si>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</si>
  <si>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</si>
  <si>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</si>
  <si>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</si>
  <si>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</si>
  <si>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</si>
  <si>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</si>
  <si>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</si>
  <si>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</si>
  <si>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</si>
  <si>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</si>
  <si>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</si>
  <si>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</si>
  <si>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</si>
  <si>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</si>
  <si>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</si>
  <si>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</si>
  <si>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</si>
  <si>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</si>
  <si>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</si>
  <si>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</si>
  <si>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</si>
  <si>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</si>
  <si>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</si>
  <si>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</si>
  <si>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</si>
  <si>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</si>
  <si>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</si>
  <si>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</si>
  <si>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</si>
  <si>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</si>
  <si>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</si>
  <si>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</si>
  <si>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</si>
  <si>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</si>
  <si>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</si>
  <si>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</si>
  <si>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</si>
  <si>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</si>
  <si>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</si>
  <si>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</si>
  <si>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</si>
  <si>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</si>
  <si>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</si>
  <si>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</si>
  <si>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</si>
  <si>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</si>
  <si>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</si>
  <si>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</si>
  <si>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</si>
  <si>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</si>
  <si>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</si>
  <si>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</si>
  <si>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</si>
  <si>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</si>
  <si>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</si>
  <si>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</si>
  <si>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</si>
  <si>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</si>
  <si>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</si>
  <si>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</si>
  <si>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</si>
  <si>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</si>
  <si>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</si>
  <si>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</si>
  <si>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</si>
  <si>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</si>
  <si>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</si>
  <si>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</si>
  <si>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</si>
  <si>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</si>
  <si>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</si>
  <si>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</si>
  <si>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</si>
  <si>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</si>
  <si>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</si>
  <si>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</si>
  <si>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</si>
  <si>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</si>
  <si>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</si>
  <si>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</si>
  <si>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</si>
  <si>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</si>
  <si>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</si>
  <si>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</si>
  <si>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</si>
  <si>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</si>
  <si>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</si>
  <si>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</si>
  <si>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</si>
  <si>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</si>
  <si>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</si>
  <si>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</si>
  <si>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</si>
  <si>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</si>
  <si>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</si>
  <si>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</si>
  <si>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</si>
  <si>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</si>
  <si>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</si>
  <si>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</si>
  <si>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</si>
  <si>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</si>
  <si>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</si>
  <si>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</si>
  <si>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</si>
  <si>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</si>
  <si>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</si>
  <si>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</si>
  <si>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</si>
  <si>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</si>
  <si>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</si>
  <si>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</si>
  <si>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</si>
  <si>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</si>
  <si>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</si>
  <si>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</si>
  <si>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</si>
  <si>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</si>
  <si>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</si>
  <si>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</si>
  <si>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</si>
  <si>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</si>
  <si>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</si>
  <si>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</si>
  <si>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</si>
  <si>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</si>
  <si>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</si>
  <si>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</si>
  <si>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</si>
  <si>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</si>
  <si>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</si>
  <si>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</si>
  <si>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</si>
  <si>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</si>
  <si>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</si>
  <si>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</si>
  <si>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</si>
  <si>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</si>
  <si>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</si>
  <si>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</si>
  <si>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</si>
  <si>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</si>
  <si>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</si>
  <si>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</si>
  <si>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</si>
  <si>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</si>
  <si>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</si>
  <si>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</si>
  <si>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</si>
  <si>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</si>
  <si>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</si>
  <si>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</si>
  <si>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</si>
  <si>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</si>
  <si>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</si>
  <si>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</si>
  <si>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</si>
  <si>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</si>
  <si>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</si>
  <si>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</si>
  <si>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</si>
  <si>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</si>
  <si>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</si>
  <si>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</si>
  <si>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</si>
  <si>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</si>
  <si>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</si>
  <si>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</si>
  <si>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</si>
  <si>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</si>
  <si>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</si>
  <si>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</si>
  <si>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</si>
  <si>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</si>
  <si>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</si>
  <si>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</si>
  <si>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</si>
  <si>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</si>
  <si>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</si>
  <si>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</si>
  <si>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</si>
  <si>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</si>
  <si>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</si>
  <si>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</si>
  <si>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</si>
  <si>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</si>
  <si>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</si>
  <si>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</si>
  <si>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</si>
  <si>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</si>
  <si>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</si>
  <si>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</si>
  <si>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</si>
  <si>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</si>
  <si>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</si>
  <si>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</si>
  <si>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</si>
  <si>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</si>
  <si>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</si>
  <si>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</si>
  <si>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</si>
  <si>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</si>
  <si>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</si>
  <si>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</si>
  <si>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</si>
  <si>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</si>
  <si>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</si>
  <si>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</si>
  <si>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</si>
  <si>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</si>
  <si>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</si>
  <si>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</si>
  <si>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</si>
  <si>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</si>
  <si>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</si>
  <si>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</si>
  <si>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</si>
  <si>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</si>
  <si>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</si>
  <si>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</si>
  <si>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</si>
  <si>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</si>
  <si>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</si>
  <si>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</si>
  <si>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</si>
  <si>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</si>
  <si>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</si>
  <si>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</si>
  <si>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</si>
  <si>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</si>
  <si>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</si>
  <si>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</si>
  <si>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</si>
  <si>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</si>
  <si>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</si>
  <si>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</si>
  <si>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</si>
  <si>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</si>
  <si>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</si>
  <si>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</si>
  <si>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</si>
  <si>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</si>
  <si>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</si>
  <si>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</si>
  <si>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</si>
  <si>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</si>
  <si>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</si>
  <si>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</si>
  <si>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</si>
  <si>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</si>
  <si>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</si>
  <si>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</si>
  <si>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</si>
  <si>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</si>
  <si>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</si>
  <si>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</si>
  <si>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</si>
  <si>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</si>
  <si>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</si>
  <si>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</si>
  <si>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</si>
  <si>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</si>
  <si>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</si>
  <si>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</si>
  <si>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</si>
  <si>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</si>
  <si>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</si>
  <si>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</si>
  <si>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</si>
  <si>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</si>
  <si>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</si>
  <si>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</si>
  <si>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</si>
  <si>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</si>
  <si>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</si>
  <si>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</si>
  <si>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</si>
  <si>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</si>
  <si>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</si>
  <si>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</si>
  <si>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</si>
  <si>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</si>
  <si>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</si>
  <si>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</si>
  <si>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</si>
  <si>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</si>
  <si>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</si>
  <si>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</si>
  <si>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</si>
  <si>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</si>
  <si>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</si>
  <si>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</si>
  <si>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</si>
  <si>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</si>
  <si>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</si>
  <si>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</si>
  <si>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</si>
  <si>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</si>
  <si>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</si>
  <si>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</si>
  <si>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</si>
  <si>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</si>
  <si>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</si>
  <si>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</si>
  <si>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</si>
  <si>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</si>
  <si>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</si>
  <si>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</si>
  <si>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</si>
  <si>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</si>
  <si>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</si>
  <si>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</si>
  <si>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</si>
  <si>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</si>
  <si>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</si>
  <si>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</si>
  <si>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</si>
  <si>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</si>
  <si>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</si>
  <si>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</si>
  <si>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</si>
  <si>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</si>
  <si>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</si>
  <si>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</si>
  <si>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</si>
  <si>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</si>
  <si>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</si>
  <si>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</si>
  <si>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</si>
  <si>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</si>
  <si>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</si>
  <si>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</si>
  <si>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</si>
  <si>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</si>
  <si>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</si>
  <si>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</si>
  <si>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</si>
  <si>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</si>
  <si>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</si>
  <si>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</si>
  <si>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</si>
  <si>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</si>
  <si>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</si>
  <si>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</si>
  <si>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</si>
  <si>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</si>
  <si>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</si>
  <si>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</si>
  <si>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</si>
  <si>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</si>
  <si>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</si>
  <si>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</si>
  <si>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</si>
  <si>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</si>
  <si>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</si>
  <si>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</si>
  <si>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</si>
  <si>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</si>
  <si>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</si>
  <si>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</si>
  <si>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</si>
  <si>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</si>
  <si>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</si>
  <si>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</si>
  <si>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</si>
  <si>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</si>
  <si>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</si>
  <si>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</si>
  <si>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</si>
  <si>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</si>
  <si>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</si>
  <si>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</si>
  <si>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</si>
  <si>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</si>
  <si>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</si>
  <si>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</si>
  <si>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</si>
  <si>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</si>
  <si>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</si>
  <si>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</si>
  <si>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</si>
  <si>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</si>
  <si>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</si>
  <si>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</si>
  <si>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</si>
  <si>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</si>
  <si>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</si>
  <si>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</si>
  <si>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</si>
  <si>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</si>
  <si>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</si>
  <si>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</si>
  <si>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</si>
  <si>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</si>
  <si>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</si>
  <si>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</si>
  <si>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</si>
  <si>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</si>
  <si>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</si>
  <si>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</si>
  <si>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</si>
  <si>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</si>
  <si>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</si>
  <si>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</si>
  <si>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</si>
  <si>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</si>
  <si>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</si>
  <si>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</si>
  <si>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</si>
  <si>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</si>
  <si>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</si>
  <si>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</si>
  <si>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</si>
  <si>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</si>
  <si>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</si>
  <si>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</si>
  <si>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</si>
  <si>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</si>
  <si>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</si>
  <si>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</si>
  <si>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</si>
  <si>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</si>
  <si>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</si>
  <si>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</si>
  <si>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</si>
  <si>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</si>
  <si>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</si>
  <si>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</si>
  <si>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</si>
  <si>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</si>
  <si>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</si>
  <si>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</si>
  <si>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</si>
  <si>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</si>
  <si>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</si>
  <si>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</si>
  <si>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</si>
  <si>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</si>
  <si>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</si>
  <si>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</si>
  <si>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</si>
  <si>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</si>
  <si>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</si>
  <si>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</si>
  <si>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</si>
  <si>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</si>
  <si>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</si>
  <si>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</si>
  <si>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</si>
  <si>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</si>
  <si>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</si>
  <si>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</si>
  <si>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</si>
  <si>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</si>
  <si>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</si>
  <si>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</si>
  <si>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</si>
  <si>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</si>
  <si>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</si>
  <si>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</si>
  <si>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</si>
  <si>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</si>
  <si>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</si>
  <si>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</si>
  <si>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</si>
  <si>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</si>
  <si>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</si>
  <si>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</si>
  <si>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</si>
  <si>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</si>
  <si>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</si>
  <si>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</si>
  <si>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</si>
  <si>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</si>
  <si>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</si>
  <si>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</si>
  <si>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</si>
  <si>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</si>
  <si>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</si>
  <si>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</si>
  <si>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</si>
  <si>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</si>
  <si>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</si>
  <si>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</si>
  <si>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</si>
  <si>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</si>
  <si>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</si>
  <si>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</si>
  <si>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</si>
  <si>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</si>
  <si>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</si>
  <si>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</si>
  <si>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</si>
  <si>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</si>
  <si>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</si>
  <si>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</si>
  <si>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</si>
  <si>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</si>
  <si>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</si>
  <si>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</si>
  <si>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</si>
  <si>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</si>
  <si>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</si>
  <si>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</si>
  <si>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</si>
  <si>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</si>
  <si>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</si>
  <si>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</si>
  <si>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</si>
  <si>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</si>
  <si>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</si>
  <si>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</si>
  <si>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</si>
  <si>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</si>
  <si>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</si>
  <si>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</si>
  <si>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</si>
  <si>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</si>
  <si>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</si>
  <si>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</si>
  <si>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</si>
  <si>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</si>
  <si>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</si>
  <si>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</si>
  <si>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</si>
  <si>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</si>
  <si>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</si>
  <si>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</si>
  <si>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</si>
  <si>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</si>
  <si>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</si>
  <si>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</si>
  <si>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</si>
  <si>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</si>
  <si>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</si>
  <si>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</si>
  <si>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</si>
  <si>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</si>
  <si>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</si>
  <si>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</si>
  <si>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</si>
  <si>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</si>
  <si>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</si>
  <si>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</si>
  <si>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</si>
  <si>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</si>
  <si>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</si>
  <si>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</si>
  <si>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</si>
  <si>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</si>
  <si>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</si>
  <si>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</si>
  <si>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</si>
  <si>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</si>
  <si>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</si>
  <si>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</si>
  <si>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</si>
  <si>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</si>
  <si>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</si>
  <si>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</si>
  <si>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</si>
  <si>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</si>
  <si>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</si>
  <si>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</si>
  <si>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</si>
  <si>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</si>
  <si>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</si>
  <si>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</si>
  <si>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</si>
  <si>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</si>
  <si>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</si>
  <si>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</si>
  <si>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</si>
  <si>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</si>
  <si>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</si>
  <si>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</si>
  <si>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</si>
  <si>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</si>
  <si>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</si>
  <si>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</si>
  <si>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</si>
  <si>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</si>
  <si>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</si>
  <si>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</si>
  <si>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</si>
  <si>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</si>
  <si>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</si>
  <si>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</si>
  <si>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</si>
  <si>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</si>
  <si>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</si>
  <si>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</si>
  <si>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</si>
  <si>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</si>
  <si>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</si>
  <si>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</si>
  <si>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</si>
  <si>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</si>
  <si>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</si>
  <si>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</si>
  <si>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</si>
  <si>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</si>
  <si>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</si>
  <si>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</si>
  <si>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</si>
  <si>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</si>
  <si>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</si>
  <si>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</si>
  <si>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</si>
  <si>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</si>
  <si>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</si>
  <si>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</si>
  <si>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</si>
  <si>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</si>
  <si>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</si>
  <si>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</si>
  <si>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</si>
  <si>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</si>
  <si>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</si>
  <si>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</si>
  <si>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</si>
  <si>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</si>
  <si>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</si>
  <si>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</si>
  <si>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</si>
  <si>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</si>
  <si>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</si>
  <si>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</si>
  <si>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</si>
  <si>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</si>
  <si>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</si>
  <si>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</si>
  <si>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</si>
  <si>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</si>
  <si>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</si>
  <si>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</si>
  <si>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</si>
  <si>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</si>
  <si>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</si>
  <si>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</si>
  <si>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</si>
  <si>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</si>
  <si>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</si>
  <si>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</si>
  <si>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</si>
  <si>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</si>
  <si>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</si>
  <si>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</si>
  <si>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</si>
  <si>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</si>
  <si>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</si>
  <si>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</si>
  <si>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</si>
  <si>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</si>
  <si>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</si>
  <si>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</si>
  <si>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</si>
  <si>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</si>
  <si>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</si>
  <si>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</si>
  <si>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</si>
  <si>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</si>
  <si>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</si>
  <si>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</si>
  <si>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</si>
  <si>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</si>
  <si>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</si>
  <si>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</si>
  <si>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</si>
  <si>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</si>
  <si>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</si>
  <si>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</si>
  <si>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</si>
  <si>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</si>
  <si>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</si>
  <si>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</si>
  <si>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</si>
  <si>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</si>
  <si>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</si>
  <si>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</si>
  <si>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</si>
  <si>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</si>
  <si>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</si>
  <si>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</si>
  <si>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</si>
  <si>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</si>
  <si>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</si>
  <si>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</si>
  <si>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</si>
  <si>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</si>
  <si>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</si>
  <si>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</si>
  <si>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</si>
  <si>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</si>
  <si>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</si>
  <si>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</si>
  <si>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</si>
  <si>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</si>
  <si>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</si>
  <si>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</si>
  <si>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</si>
  <si>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</si>
  <si>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</si>
  <si>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</si>
  <si>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</si>
  <si>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</si>
  <si>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</si>
  <si>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</si>
  <si>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</si>
  <si>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</si>
  <si>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</si>
  <si>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</si>
  <si>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</si>
  <si>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</si>
  <si>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</si>
  <si>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</si>
  <si>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</si>
  <si>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</si>
  <si>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</si>
  <si>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</si>
  <si>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</si>
  <si>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</si>
  <si>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</si>
  <si>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</si>
  <si>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</si>
  <si>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</si>
  <si>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</si>
  <si>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</si>
  <si>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</si>
  <si>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</si>
  <si>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</si>
  <si>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</si>
  <si>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</si>
  <si>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</si>
  <si>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</si>
  <si>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</si>
  <si>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</si>
  <si>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</si>
  <si>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</si>
  <si>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</si>
  <si>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</si>
  <si>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</si>
  <si>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</si>
  <si>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</si>
  <si>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</si>
  <si>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</si>
  <si>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</si>
  <si>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</si>
  <si>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</si>
  <si>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</si>
  <si>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</si>
  <si>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</si>
  <si>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</si>
  <si>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</si>
  <si>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</si>
  <si>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</si>
  <si>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</si>
  <si>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</si>
  <si>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</si>
  <si>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</si>
  <si>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</si>
  <si>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</si>
  <si>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</si>
  <si>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</si>
  <si>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</si>
  <si>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</si>
  <si>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</si>
  <si>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</si>
  <si>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</si>
  <si>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</si>
  <si>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</si>
  <si>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</si>
  <si>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</si>
  <si>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</si>
  <si>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</si>
  <si>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</si>
  <si>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</si>
  <si>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</si>
  <si>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</si>
  <si>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</si>
  <si>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</si>
  <si>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</si>
  <si>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</si>
  <si>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</si>
  <si>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</si>
  <si>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</si>
  <si>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</si>
  <si>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</si>
  <si>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</si>
  <si>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</si>
  <si>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</si>
  <si>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</si>
  <si>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</si>
  <si>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</si>
  <si>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</si>
  <si>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</si>
  <si>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</si>
  <si>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</si>
  <si>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</si>
  <si>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</si>
  <si>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</si>
  <si>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</si>
  <si>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</si>
  <si>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</si>
  <si>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</si>
  <si>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</si>
  <si>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</si>
  <si>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</si>
  <si>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</si>
  <si>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</si>
  <si>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</si>
  <si>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</si>
  <si>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</si>
  <si>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</si>
  <si>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</si>
  <si>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</si>
  <si>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</si>
  <si>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</si>
  <si>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</si>
  <si>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</si>
  <si>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</si>
  <si>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</si>
  <si>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</si>
  <si>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</si>
  <si>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</si>
  <si>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</si>
  <si>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</si>
  <si>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</si>
  <si>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</si>
  <si>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</si>
  <si>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</si>
  <si>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</si>
  <si>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</si>
  <si>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</si>
  <si>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</si>
  <si>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</si>
  <si>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</si>
  <si>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</si>
  <si>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</si>
  <si>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</si>
  <si>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</si>
  <si>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</si>
  <si>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</si>
  <si>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</si>
  <si>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</si>
  <si>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</si>
  <si>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</si>
  <si>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</si>
  <si>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</si>
  <si>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</si>
  <si>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</si>
  <si>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</si>
  <si>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</si>
  <si>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</si>
  <si>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</si>
  <si>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</si>
  <si>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</si>
  <si>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</si>
  <si>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</si>
  <si>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</si>
  <si>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</si>
  <si>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</si>
  <si>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</si>
  <si>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</si>
  <si>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</si>
  <si>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</si>
  <si>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</si>
  <si>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</si>
  <si>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</si>
  <si>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</si>
  <si>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</si>
  <si>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</si>
  <si>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</si>
  <si>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</si>
  <si>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</si>
  <si>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</si>
  <si>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</si>
  <si>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</si>
  <si>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</si>
  <si>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</si>
  <si>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</si>
  <si>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</si>
  <si>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</si>
  <si>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</si>
  <si>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</si>
  <si>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</si>
  <si>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</si>
  <si>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</si>
  <si>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</si>
  <si>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</si>
  <si>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</si>
  <si>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</si>
  <si>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</si>
  <si>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</si>
  <si>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</si>
  <si>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</si>
  <si>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</si>
  <si>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</si>
  <si>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</si>
  <si>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</si>
  <si>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</si>
  <si>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</si>
  <si>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</si>
  <si>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</si>
  <si>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</si>
  <si>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</si>
  <si>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</si>
  <si>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</si>
  <si>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</si>
  <si>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</si>
  <si>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</si>
  <si>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</si>
  <si>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</si>
  <si>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</si>
  <si>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</si>
  <si>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</si>
  <si>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</si>
  <si>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</si>
  <si>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</si>
  <si>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</si>
  <si>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</si>
  <si>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</si>
  <si>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</si>
  <si>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</si>
  <si>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</si>
  <si>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</si>
  <si>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</si>
  <si>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</si>
  <si>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</si>
  <si>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</si>
  <si>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</si>
  <si>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</si>
  <si>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</si>
  <si>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</si>
  <si>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</si>
  <si>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</si>
  <si>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</si>
  <si>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</si>
  <si>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</si>
  <si>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</si>
  <si>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</si>
  <si>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</si>
  <si>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</si>
  <si>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</si>
  <si>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</si>
  <si>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</si>
  <si>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</si>
  <si>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</si>
  <si>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</si>
  <si>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</si>
  <si>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</si>
  <si>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</si>
  <si>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</si>
  <si>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</si>
  <si>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</si>
  <si>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</si>
  <si>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</si>
  <si>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</si>
  <si>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</si>
  <si>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</si>
  <si>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</si>
  <si>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</si>
  <si>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</si>
  <si>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</si>
  <si>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</si>
  <si>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</si>
  <si>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</si>
  <si>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</si>
  <si>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</si>
  <si>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</si>
  <si>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</si>
  <si>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</si>
  <si>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</si>
  <si>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</si>
  <si>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</si>
  <si>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</si>
  <si>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</si>
  <si>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</si>
  <si>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</si>
  <si>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</si>
  <si>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</si>
  <si>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</si>
  <si>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</si>
  <si>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</si>
  <si>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</si>
  <si>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</si>
  <si>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</si>
  <si>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</si>
  <si>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</si>
  <si>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</si>
  <si>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</si>
  <si>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</si>
  <si>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</si>
  <si>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</si>
  <si>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</si>
  <si>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</si>
  <si>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</si>
  <si>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</si>
  <si>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</si>
  <si>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</si>
  <si>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</si>
  <si>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</si>
  <si>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</si>
  <si>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</si>
  <si>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</si>
  <si>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</si>
  <si>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</si>
  <si>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</si>
  <si>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</si>
  <si>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</si>
  <si>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</si>
  <si>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</si>
  <si>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</si>
  <si>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</si>
  <si>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</si>
  <si>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</si>
  <si>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</si>
  <si>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</si>
  <si>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</si>
  <si>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</si>
  <si>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</si>
  <si>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</si>
  <si>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</si>
  <si>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</si>
  <si>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</si>
  <si>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</si>
  <si>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</si>
  <si>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</si>
  <si>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</si>
  <si>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</si>
  <si>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</si>
  <si>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</si>
  <si>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</si>
  <si>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</si>
  <si>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</si>
  <si>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</si>
  <si>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</si>
  <si>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</si>
  <si>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</si>
  <si>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</si>
  <si>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</si>
  <si>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</si>
  <si>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</si>
  <si>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</si>
  <si>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</si>
  <si>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</si>
  <si>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</si>
  <si>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</si>
  <si>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</si>
  <si>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</si>
  <si>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</si>
  <si>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</si>
  <si>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</si>
  <si>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</si>
  <si>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</si>
  <si>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</si>
  <si>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</si>
  <si>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</si>
  <si>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</si>
  <si>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</si>
  <si>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</si>
  <si>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</si>
  <si>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</si>
  <si>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</si>
  <si>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</si>
  <si>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</si>
  <si>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</si>
  <si>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</si>
  <si>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</si>
  <si>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</si>
  <si>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</si>
  <si>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</si>
  <si>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</si>
  <si>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</si>
  <si>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</si>
  <si>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</si>
  <si>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</si>
  <si>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</si>
  <si>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</si>
  <si>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</si>
  <si>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</si>
  <si>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</si>
  <si>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</si>
  <si>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</si>
  <si>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</si>
  <si>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</si>
  <si>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</si>
  <si>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</si>
  <si>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</si>
  <si>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</si>
  <si>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</si>
  <si>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</si>
  <si>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</si>
  <si>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</si>
  <si>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</si>
  <si>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</si>
  <si>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</si>
  <si>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</si>
  <si>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</si>
  <si>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</si>
  <si>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</si>
  <si>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</si>
  <si>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</si>
  <si>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</si>
  <si>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</si>
  <si>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</si>
  <si>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</si>
  <si>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</si>
  <si>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</si>
  <si>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</si>
  <si>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</si>
  <si>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</si>
  <si>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</si>
  <si>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</si>
  <si>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</si>
  <si>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</si>
  <si>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</si>
  <si>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</si>
  <si>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</si>
  <si>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</si>
  <si>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</si>
  <si>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</si>
  <si>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</si>
  <si>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</si>
  <si>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</si>
  <si>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</si>
  <si>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</si>
  <si>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</si>
  <si>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</si>
  <si>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</si>
  <si>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</si>
  <si>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</si>
  <si>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</si>
  <si>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</si>
  <si>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</si>
  <si>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</si>
  <si>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</si>
  <si>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</si>
  <si>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</si>
  <si>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</si>
  <si>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</si>
  <si>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</si>
  <si>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</si>
  <si>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</si>
  <si>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</si>
  <si>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</si>
  <si>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</si>
  <si>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</si>
  <si>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</si>
  <si>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</si>
  <si>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</si>
  <si>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</si>
  <si>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</si>
  <si>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</si>
  <si>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</si>
  <si>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</si>
  <si>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</si>
  <si>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</si>
  <si>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</si>
  <si>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</si>
  <si>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</si>
  <si>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</si>
  <si>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</si>
  <si>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</si>
  <si>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</si>
  <si>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</si>
  <si>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</si>
  <si>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</si>
  <si>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</si>
  <si>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</si>
  <si>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</si>
  <si>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</si>
  <si>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</si>
  <si>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</si>
  <si>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</si>
  <si>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</si>
  <si>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</si>
  <si>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</si>
  <si>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</si>
  <si>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</si>
  <si>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</si>
  <si>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</si>
  <si>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</si>
  <si>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</si>
  <si>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</si>
  <si>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</si>
  <si>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</si>
  <si>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</si>
  <si>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</si>
  <si>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</si>
  <si>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</si>
  <si>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</si>
  <si>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</si>
  <si>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</si>
  <si>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</si>
  <si>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</si>
  <si>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</si>
  <si>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</si>
  <si>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</si>
  <si>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</si>
  <si>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</si>
  <si>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</si>
  <si>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</si>
  <si>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</si>
  <si>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</si>
  <si>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</si>
  <si>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</si>
  <si>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</si>
  <si>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</si>
  <si>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</si>
  <si>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</si>
  <si>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</si>
  <si>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</si>
  <si>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</si>
  <si>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</si>
  <si>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</si>
  <si>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</si>
  <si>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</si>
  <si>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</si>
  <si>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</si>
  <si>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</si>
  <si>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</si>
  <si>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</si>
  <si>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</si>
  <si>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</si>
  <si>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</si>
  <si>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</si>
  <si>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</si>
  <si>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</si>
  <si>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</si>
  <si>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</si>
  <si>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</si>
  <si>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</si>
  <si>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</si>
  <si>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</si>
  <si>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</si>
  <si>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</si>
  <si>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</si>
  <si>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</si>
  <si>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</si>
  <si>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</si>
  <si>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</si>
  <si>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</si>
  <si>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</si>
  <si>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</si>
  <si>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</si>
  <si>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</si>
  <si>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</si>
  <si>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</si>
  <si>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</si>
  <si>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</si>
  <si>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</si>
  <si>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</si>
  <si>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</si>
  <si>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</si>
  <si>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</si>
  <si>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</si>
  <si>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</si>
  <si>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</si>
  <si>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</si>
  <si>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</si>
  <si>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</si>
  <si>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</si>
  <si>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</si>
  <si>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</si>
  <si>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</si>
  <si>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</si>
  <si>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</si>
  <si>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</si>
  <si>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</si>
  <si>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</si>
  <si>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</si>
  <si>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</si>
  <si>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</si>
  <si>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</si>
  <si>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</si>
  <si>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</si>
  <si>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</si>
  <si>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</si>
  <si>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</si>
  <si>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</si>
  <si>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</si>
  <si>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</si>
  <si>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</si>
  <si>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</si>
  <si>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</si>
  <si>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</si>
  <si>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</si>
  <si>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</si>
  <si>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</si>
  <si>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</si>
  <si>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</si>
  <si>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</si>
  <si>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</si>
  <si>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</si>
  <si>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</si>
  <si>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</si>
  <si>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</si>
  <si>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</si>
  <si>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</si>
  <si>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</si>
  <si>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</si>
  <si>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</si>
  <si>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</si>
  <si>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</si>
  <si>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</si>
  <si>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</si>
  <si>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</si>
  <si>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</si>
  <si>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</si>
  <si>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</si>
  <si>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</si>
  <si>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</si>
  <si>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</si>
  <si>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</si>
  <si>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</si>
  <si>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</si>
  <si>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</si>
  <si>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</si>
  <si>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</si>
  <si>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</si>
  <si>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</si>
  <si>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</si>
  <si>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</si>
  <si>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</si>
  <si>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</si>
  <si>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</si>
  <si>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</si>
  <si>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</si>
  <si>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</si>
  <si>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</si>
  <si>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</si>
  <si>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</si>
  <si>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</si>
  <si>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</si>
  <si>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</si>
  <si>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</si>
  <si>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</si>
  <si>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</si>
  <si>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</si>
  <si>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</si>
  <si>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</si>
  <si>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</si>
  <si>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</si>
  <si>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</si>
  <si>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</si>
  <si>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</si>
  <si>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</si>
  <si>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</si>
  <si>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</si>
  <si>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</si>
  <si>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</si>
  <si>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</si>
  <si>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</si>
  <si>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</si>
  <si>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</si>
  <si>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</si>
  <si>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</si>
  <si>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</si>
  <si>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</si>
  <si>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</si>
  <si>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</si>
  <si>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</si>
  <si>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</si>
  <si>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</si>
  <si>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</si>
  <si>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</si>
  <si>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</si>
  <si>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</si>
  <si>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</si>
  <si>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</si>
  <si>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</si>
  <si>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</si>
  <si>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</si>
  <si>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</si>
  <si>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</si>
  <si>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</si>
  <si>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</si>
  <si>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</si>
  <si>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</si>
  <si>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</si>
  <si>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</si>
  <si>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</si>
  <si>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</si>
  <si>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</si>
  <si>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</si>
  <si>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</si>
  <si>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</si>
  <si>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</si>
  <si>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</si>
  <si>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</si>
  <si>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</si>
  <si>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</si>
  <si>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</si>
  <si>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</si>
  <si>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</si>
  <si>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</si>
  <si>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</si>
  <si>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</si>
  <si>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</si>
  <si>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</si>
  <si>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</si>
  <si>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</si>
  <si>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</si>
  <si>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</si>
  <si>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</si>
  <si>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</si>
  <si>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</si>
  <si>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</si>
  <si>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</si>
  <si>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</si>
  <si>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</si>
  <si>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</si>
  <si>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</si>
  <si>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</si>
  <si>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</si>
  <si>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</si>
  <si>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</si>
  <si>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</si>
  <si>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</si>
  <si>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</si>
  <si>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</si>
  <si>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</si>
  <si>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</si>
  <si>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</si>
  <si>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</si>
  <si>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</si>
  <si>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</si>
  <si>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</si>
  <si>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</si>
  <si>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</si>
  <si>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</si>
  <si>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</si>
  <si>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</si>
  <si>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</si>
  <si>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</si>
  <si>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</si>
  <si>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</si>
  <si>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</si>
  <si>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</si>
  <si>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</si>
  <si>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</si>
  <si>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</si>
  <si>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</si>
  <si>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</si>
  <si>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</si>
  <si>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</si>
  <si>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</si>
  <si>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</si>
  <si>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</si>
  <si>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</si>
  <si>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</si>
  <si>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</si>
  <si>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</si>
  <si>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</si>
  <si>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</si>
  <si>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</si>
  <si>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</si>
  <si>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</si>
  <si>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</si>
  <si>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</si>
  <si>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</si>
  <si>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</si>
  <si>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</si>
  <si>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</si>
  <si>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</si>
  <si>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</si>
  <si>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</si>
  <si>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</si>
  <si>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</si>
  <si>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</si>
  <si>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</si>
  <si>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</si>
  <si>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</si>
  <si>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</si>
  <si>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</si>
  <si>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</si>
  <si>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</si>
  <si>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</si>
  <si>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</si>
  <si>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</si>
  <si>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</si>
  <si>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</si>
  <si>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</si>
  <si>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</si>
  <si>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</si>
  <si>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</si>
  <si>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</si>
  <si>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</si>
  <si>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</si>
  <si>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</si>
  <si>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</si>
  <si>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</si>
  <si>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</si>
  <si>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</si>
  <si>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</si>
  <si>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</si>
  <si>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</si>
  <si>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</si>
  <si>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</si>
  <si>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</si>
  <si>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</si>
  <si>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</si>
  <si>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</si>
  <si>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</si>
  <si>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</si>
  <si>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</si>
  <si>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</si>
  <si>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</si>
  <si>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</si>
  <si>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</si>
  <si>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</si>
  <si>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</si>
  <si>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</si>
  <si>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</si>
  <si>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</si>
  <si>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</si>
  <si>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</si>
  <si>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</si>
  <si>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</si>
  <si>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</si>
  <si>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</si>
  <si>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</si>
  <si>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</si>
  <si>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</si>
  <si>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</si>
  <si>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</si>
  <si>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</si>
  <si>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</si>
  <si>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</si>
  <si>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</si>
  <si>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</si>
  <si>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</si>
  <si>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</si>
  <si>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</si>
  <si>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</si>
  <si>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</si>
  <si>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</si>
  <si>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</si>
  <si>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</si>
  <si>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</si>
  <si>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</si>
  <si>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</si>
  <si>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</si>
  <si>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</si>
  <si>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</si>
  <si>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</si>
  <si>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</si>
  <si>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</si>
  <si>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</si>
  <si>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</si>
  <si>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</si>
  <si>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</si>
  <si>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</si>
  <si>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</si>
  <si>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</si>
  <si>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</si>
  <si>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</si>
  <si>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</si>
  <si>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</si>
  <si>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</si>
  <si>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</si>
  <si>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</si>
  <si>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</si>
  <si>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</si>
  <si>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</si>
  <si>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</si>
  <si>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</si>
  <si>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</si>
  <si>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</si>
  <si>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</si>
  <si>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</si>
  <si>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</si>
  <si>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</si>
  <si>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</si>
  <si>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</si>
  <si>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</si>
  <si>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</si>
  <si>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</si>
  <si>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</si>
  <si>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</si>
  <si>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</si>
  <si>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</si>
  <si>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</si>
  <si>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</si>
  <si>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</si>
  <si>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</si>
  <si>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</si>
  <si>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</si>
  <si>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</si>
  <si>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</si>
  <si>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</si>
  <si>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</si>
  <si>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30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</si>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</sst>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337.38338726852089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3.1118750004679896E-2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2.2090972226578742E-2</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46000.331813194447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46000.331813194447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46000.331813194447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46000.331813194447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46000.331813194447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46000.331813194447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46000.331813194447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46000.331813194447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46000.331813194447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46000.331813194447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46000.331813194447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46000.331813194447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46000.331813194447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46000.331813194447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46000.331813194447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46000.331813194447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46000.331813194447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46000.331813194447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46000.331813194447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46000.331813194447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46000.331813194447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46000.331813194447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46000.331813194447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46000.331813194447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46000.331813194447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46000.331813194447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46000.331813194447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46000.331813194447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46000.331813194447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46000.331813194447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46000.331813194447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46000.331813194447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46000.331813194447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46000.331813194447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46000.331813194447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46000.331813194447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46000.331813194447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46000.331813194447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46000.331813194447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46000.331813194447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46000.331813194447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46000.331813194447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46000.331813194447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46000.331813194447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46000.331813194447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46000.331813194447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46000.331813194447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46000.331813194447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46000.331813194447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46000.331813194447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46000.331813194447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46000.331813194447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46000.331813194447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46000.331813194447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46000.331813194447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46000.331813194447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46000.331813194447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46000.331813194447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46000.331813194447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46000.331813194447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46000.331813194447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46000.331813194447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46000.331813194447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46000.331813194447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46000.331813194447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46000.331813194447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46000.331813194447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46000.331813194447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46000.331813194447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46000.331813194447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46000.331813194447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46000.331813194447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46000.331813194447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46000.331813194447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46000.331813194447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46000.331813194447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46000.331813194447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46000.331813194447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46000.331813194447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46000.331813194447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46000.331813194447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46000.331813194447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46000.331813194447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46000.331813194447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46000.331813194447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46000.331813194447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46000.331813194447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46000.331813194447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46000.331813194447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46000.331813194447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46000.331813194447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46000.331813194447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46000.331813194447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46000.331813194447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46000.331813194447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46000.331813194447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46000.331813194447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46000.331813194447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46000.331813194447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46000.331813194447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46000.331813194447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46000.331813194447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46000.331813194447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46000.331813194447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46000.331813194447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46000.331813194447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46000.331813194447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46000.331813194447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46000.331813194447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46000.331813194447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46000.331813194447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46000.331813194447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46000.331813194447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46000.331813194447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46000.331813194447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46000.331813194447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46000.331813194447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46000.331813194447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46000.331813194447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46000.331813194447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46000.331813194447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46000.331813194447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46000.331813194447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46000.331813194447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46000.331813194447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46000.331813194447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46000.331813194447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46000.331813194447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46000.331813194447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46000.331813194447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46000.331813194447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46000.331813194447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46000.331813194447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46000.331813194447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46000.331813194447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46000.331813194447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46000.331813194447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46000.331813194447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46000.331813194447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46000.331813194447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46000.331813194447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46000.331813194447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46000.331813194447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46000.331813194447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46000.331813194447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46000.331813194447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46000.331813194447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46000.331813194447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46000.331813194447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46000.331813194447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46000.331813194447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46000.331813194447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46000.331813194447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46000.331813194447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46000.331813194447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46000.331813194447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46000.331813194447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46000.331813194447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46000.331813194447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46000.331813194447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46000.331813194447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46000.331813194447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46000.331813194447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46000.331813194447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46000.331813194447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46000.331813194447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46000.331813194447</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33079DE5-6500-4031-91EC-658ACFBF4BB0}"/>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175.33197523148556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15.944394212965562</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2.9764312500046799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0.50791273148206528</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0.20971828704205109</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3.7843287042051088E-2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46000.331813194447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46000.331813194447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46000.331813194447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46000.331813194447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46000.331813194447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46000.331813194447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46000.331813194447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46000.331813194447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46000.331813194447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46000.331813194447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46000.331813194447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46000.331813194447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46000.331813194447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46000.331813194447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46000.331813194447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46000.331813194447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46000.331813194447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46000.331813194447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46000.331813194447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46000.331813194447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46000.331813194447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46000.331813194447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46000.331813194447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46000.331813194447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46000.331813194447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46000.331813194447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46000.331813194447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46000.331813194447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46000.331813194447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46000.331813194447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46000.331813194447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46000.331813194447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46000.331813194447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46000.331813194447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46000.331813194447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46000.331813194447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46000.331813194447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46000.331813194447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46000.331813194447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46000.331813194447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46000.331813194447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46000.331813194447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46000.331813194447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46000.331813194447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46000.331813194447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46000.331813194447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46000.331813194447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46000.331813194447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46000.331813194447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46000.331813194447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46000.331813194447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46000.331813194447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46000.331813194447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46000.331813194447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46000.331813194447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46000.331813194447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46000.331813194447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46000.331813194447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46000.331813194447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46000.331813194447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46000.331813194447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46000.331813194447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46000.331813194447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46000.331813194447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46000.331813194447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46000.331813194447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46000.331813194447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46000.331813194447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46000.331813194447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46000.331813194447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46000.331813194447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46000.331813194447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46000.331813194447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46000.331813194447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46000.331813194447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46000.331813194447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46000.331813194447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46000.331813194447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46000.331813194447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46000.331813194447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46000.331813194447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46000.331813194447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46000.331813194447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46000.331813194447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46000.331813194447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46000.331813194447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46000.331813194447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46000.331813194447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46000.331813194447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46000.331813194447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46000.331813194447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46000.331813194447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46000.331813194447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46000.331813194447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46000.331813194447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46000.331813194447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46000.331813194447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46000.331813194447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46000.331813194447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46000.331813194447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46000.331813194447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46000.331813194447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46000.331813194447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46000.331813194447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46000.331813194447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46000.331813194447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46000.331813194447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46000.331813194447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46000.331813194447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46000.331813194447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46000.331813194447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46000.331813194447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46000.331813194447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46000.331813194447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46000.331813194447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46000.331813194447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46000.331813194447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46000.331813194447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46000.331813194447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46000.331813194447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46000.331813194447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46000.331813194447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46000.331813194447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46000.331813194447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46000.331813194447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46000.331813194447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46000.331813194447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46000.331813194447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46000.331813194447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46000.331813194447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46000.331813194447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46000.331813194447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46000.331813194447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46000.331813194447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46000.331813194447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46000.331813194447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46000.331813194447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46000.331813194447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46000.331813194447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46000.331813194447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46000.331813194447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46000.331813194447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46000.331813194447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46000.331813194447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46000.331813194447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46000.331813194447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46000.331813194447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46000.331813194447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46000.331813194447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46000.331813194447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46000.331813194447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46000.331813194447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46000.331813194447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46000.331813194447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46000.331813194447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46000.331813194447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46000.331813194447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46000.331813194447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46000.331813194447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46000.331813194447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46000.331813194447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46000.331813194447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46000.331813194447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46000.331813194447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46000.331813194447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46000.331813194447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46000.331813194447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46000.331813194447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46000.331813194447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46000.331813194447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46000.331813194447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46000.331813194447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46000.331813194447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46000.331813194447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46000.331813194447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46000.331813194447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46000.331813194447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46000.331813194447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46000.331813194447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46000.331813194447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46000.331813194447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46000.331813194447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46000.331813194447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46000.331813194447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46000.331813194447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46000.331813194447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46000.331813194447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46000.331813194447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46000.331813194447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46000.331813194447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46000.331813194447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46000.331813194447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46000.331813194447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46000.331813194447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46000.331813194447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46000.331813194447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46000.331813194447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46000.331813194447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46000.331813194447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46000.331813194447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46000.331813194447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46000.331813194447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46000.331813194447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46000.331813194447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46000.331813194447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46000.331813194447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46000.331813194447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46000.331813194447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46000.331813194447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46000.331813194447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46000.331813194447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46000.331813194447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46000.331813194447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46000.331813194447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46000.331813194447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46000.331813194447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46000.331813194447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46000.331813194447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46000.331813194447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46000.331813194447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46000.331813194447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46000.331813194447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46000.331813194447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46000.331813194447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46000.331813194447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46000.331813194447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46000.331813194447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46000.331813194447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46000.331813194447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46000.331813194447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46000.331813194447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46000.331813194447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46000.331813194447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46000.331813194447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46000.331813194447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46000.331813194447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46000.331813194447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46000.331813194447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46000.331813194447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46000.331813194447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XFD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46000.331813194447</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46000.331813194447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46000.331813194447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46000.331813194447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46000.331813194447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46000.331813194447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46000.331813194447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46000.331813194447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46000.331813194447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46000.331813194447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46000.331813194447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46000.331813194447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46000.331813194447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46000.331813194447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46000.331813194447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46000.331813194447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46000.331813194447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46000.331813194447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46000.331813194447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46000.331813194447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46000.331813194447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46000.331813194447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46000.331813194447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46000.331813194447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46000.331813194447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46000.331813194447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46000.331813194447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46000.331813194447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46000.331813194447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46000.331813194447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46000.331813194447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46000.331813194447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46000.331813194447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46000.331813194447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46000.331813194447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46000.331813194447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46000.331813194447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46000.331813194447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46000.331813194447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46000.331813194447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46000.331813194447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46000.331813194447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46000.331813194447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46000.331813194447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46000.331813194447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46000.331813194447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46000.331813194447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46000.331813194447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46000.331813194447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46000.331813194447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46000.331813194447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46000.331813194447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46000.331813194447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46000.331813194447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46000.331813194447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46000.331813194447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46000.331813194447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46000.331813194447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46000.331813194447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46000.331813194447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46000.331813194447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46000.331813194447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46000.331813194447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46000.331813194447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46000.331813194447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46000.331813194447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46000.331813194447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46000.331813194447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46000.331813194447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46000.331813194447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46000.331813194447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46000.331813194447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46000.331813194447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46000.331813194447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46000.331813194447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46000.331813194447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46000.331813194447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46000.331813194447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46000.331813194447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46000.331813194447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46000.331813194447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46000.331813194447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46000.331813194447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46000.331813194447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46000.331813194447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46000.331813194447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46000.331813194447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46000.331813194447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46000.331813194447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46000.331813194447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46000.331813194447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46000.331813194447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46000.331813194447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46000.331813194447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46000.331813194447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46000.331813194447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46000.331813194447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46000.331813194447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46000.331813194447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46000.331813194447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46000.331813194447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46000.331813194447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46000.331813194447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46000.331813194447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46000.331813194447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46000.331813194447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46000.331813194447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46000.331813194447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46000.331813194447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46000.331813194447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46000.331813194447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46000.331813194447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46000.331813194447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46000.331813194447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46000.331813194447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46000.331813194447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46000.331813194447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46000.331813194447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46000.331813194447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46000.331813194447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46000.331813194447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46000.331813194447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46000.331813194447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46000.331813194447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46000.331813194447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46000.331813194447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46000.331813194447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46000.331813194447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46000.331813194447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46000.331813194447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46000.331813194447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46000.331813194447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46000.331813194447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46000.331813194447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46000.331813194447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46000.331813194447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46000.331813194447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46000.331813194447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46000.331813194447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46000.331813194447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46000.331813194447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46000.331813194447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46000.331813194447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46000.331813194447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46000.331813194447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46000.331813194447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46000.331813194447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46000.331813194447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46000.331813194447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46000.331813194447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46000.331813194447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46000.331813194447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46000.331813194447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46000.331813194447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46000.331813194447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46000.331813194447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46000.331813194447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46000.331813194447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46000.331813194447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46000.331813194447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46000.331813194447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46000.331813194447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46000.331813194447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46000.331813194447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46000.331813194447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46000.331813194447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46000.331813194447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46000.331813194447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46000.331813194447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46000.331813194447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46000.331813194447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46000.331813194447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46000.331813194447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46000.331813194447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46000.331813194447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46000.331813194447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46000.331813194447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46000.331813194447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46000.331813194447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46000.331813194447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46000.331813194447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46000.331813194447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46000.331813194447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46000.331813194447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46000.331813194447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46000.331813194447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46000.331813194447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46000.331813194447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46000.331813194447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46000.331813194447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46000.331813194447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46000.331813194447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46000.331813194447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46000.331813194447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46000.331813194447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46000.331813194447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46000.331813194447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46000.331813194447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46000.331813194447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46000.331813194447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46000.331813194447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46000.331813194447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46000.331813194447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46000.331813194447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46000.331813194447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46000.331813194447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46000.331813194447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46000.331813194447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46000.331813194447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46000.331813194447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46000.331813194447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46000.331813194447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46000.331813194447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46000.331813194447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46000.331813194447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46000.331813194447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46000.331813194447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46000.331813194447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46000.331813194447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46000.331813194447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46000.331813194447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46000.331813194447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46000.331813194447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46000.331813194447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46000.331813194447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46000.331813194447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46000.331813194447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46000.331813194447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46000.331813194447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46000.331813194447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46000.331813194447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46000.331813194447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46000.331813194447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46000.331813194447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46000.331813194447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46000.331813194447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46000.331813194447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46000.331813194447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46000.331813194447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46000.331813194447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46000.331813194447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46000.331813194447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46000.331813194447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46000.331813194447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46000.331813194447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46000.331813194447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46000.331813194447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46000.331813194447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46000.331813194447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46000.331813194447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46000.331813194447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46000.331813194447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46000.331813194447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46000.331813194447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46000.331813194447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46000.331813194447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46000.331813194447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46000.331813194447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46000.331813194447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46000.331813194447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46000.331813194447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46000.331813194447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46000.331813194447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46000.331813194447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46000.331813194447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46000.331813194447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46000.331813194447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46000.331813194447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46000.331813194447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46000.331813194447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46000.331813194447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46000.331813194447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46000.331813194447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46000.331813194447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46000.331813194447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46000.331813194447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46000.331813194447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46000.331813194447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46000.331813194447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46000.331813194447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46000.331813194447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46000.331813194447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46000.331813194447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46000.331813194447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46000.331813194447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46000.331813194447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46000.331813194447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46000.331813194447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46000.331813194447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46000.331813194447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46000.331813194447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46000.331813194447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46000.331813194447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46000.331813194447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46000.331813194447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46000.331813194447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46000.331813194447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46000.331813194447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46000.331813194447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46000.331813194447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46000.331813194447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46000.331813194447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46000.331813194447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46000.331813194447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46000.331813194447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46000.331813194447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46000.331813194447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46000.331813194447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46000.331813194447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46000.331813194447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46000.331813194447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46000.331813194447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46000.331813194447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46000.331813194447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46000.331813194447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46000.331813194447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46000.331813194447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46000.331813194447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46000.331813194447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46000.331813194447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46000.331813194447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46000.331813194447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46000.331813194447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46000.331813194447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46000.331813194447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46000.331813194447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46000.331813194447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46000.331813194447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46000.331813194447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46000.331813194447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46000.331813194447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46000.331813194447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46000.331813194447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46000.331813194447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46000.331813194447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46000.331813194447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46000.331813194447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46000.331813194447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46000.331813194447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46000.331813194447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46000.331813194447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46000.331813194447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46000.331813194447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46000.331813194447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46000.331813194447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46000.331813194447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46000.331813194447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46000.331813194447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46000.331813194447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46000.331813194447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46000.331813194447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46000.331813194447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46000.331813194447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46000.331813194447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46000.331813194447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46000.331813194447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46000.331813194447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46000.331813194447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46000.331813194447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46000.331813194447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46000.331813194447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46000.331813194447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46000.331813194447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46000.331813194447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46000.331813194447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46000.331813194447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46000.331813194447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46000.331813194447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46000.331813194447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46000.331813194447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46000.331813194447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46000.331813194447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46000.331813194447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46000.331813194447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46000.331813194447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46000.331813194447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46000.331813194447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46000.331813194447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46000.331813194447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46000.331813194447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46000.331813194447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46000.331813194447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46000.331813194447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46000.331813194447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46000.331813194447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46000.331813194447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46000.331813194447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46000.331813194447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46000.331813194447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46000.331813194447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46000.331813194447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46000.331813194447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46000.331813194447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46000.331813194447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46000.331813194447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46000.331813194447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46000.331813194447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46000.331813194447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46000.331813194447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46000.331813194447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46000.331813194447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46000.331813194447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46000.331813194447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46000.331813194447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46000.331813194447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46000.331813194447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46000.331813194447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46000.331813194447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46000.331813194447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46000.331813194447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46000.331813194447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46000.331813194447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46000.331813194447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46000.331813194447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46000.331813194447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46000.331813194447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46000.331813194447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46000.331813194447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46000.331813194447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46000.331813194447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46000.331813194447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46000.331813194447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46000.331813194447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46000.331813194447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46000.331813194447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46000.331813194447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46000.331813194447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46000.331813194447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46000.331813194447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46000.331813194447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46000.331813194447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46000.331813194447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46000.331813194447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46000.331813194447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46000.331813194447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46000.331813194447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46000.331813194447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46000.331813194447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46000.331813194447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46000.331813194447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46000.331813194447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46000.331813194447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46000.331813194447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46000.331813194447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46000.331813194447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46000.331813194447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46000.331813194447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46000.331813194447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46000.331813194447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46000.331813194447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46000.331813194447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46000.331813194447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46000.331813194447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46000.331813194447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46000.331813194447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46000.331813194447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46000.331813194447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46000.331813194447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46000.331813194447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46000.331813194447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46000.331813194447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46000.331813194447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46000.331813194447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46000.331813194447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46000.331813194447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46000.331813194447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46000.331813194447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46000.331813194447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46000.331813194447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46000.331813194447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46000.331813194447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46000.331813194447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46000.331813194447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46000.331813194447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46000.331813194447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46000.331813194447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46000.331813194447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46000.331813194447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46000.331813194447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46000.331813194447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46000.331813194447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46000.331813194447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46000.331813194447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46000.331813194447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46000.331813194447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46000.331813194447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46000.331813194447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46000.331813194447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46000.331813194447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46000.331813194447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46000.331813194447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46000.331813194447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46000.331813194447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46000.331813194447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46000.331813194447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46000.331813194447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46000.331813194447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46000.331813194447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46000.331813194447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46000.331813194447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46000.331813194447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46000.331813194447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46000.331813194447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46000.331813194447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46000.331813194447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46000.331813194447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46000.331813194447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46000.331813194447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46000.331813194447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46000.331813194447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46000.331813194447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46000.331813194447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46000.331813194447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46000.331813194447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46000.331813194447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46000.331813194447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46000.331813194447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46000.331813194447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46000.331813194447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46000.331813194447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46000.331813194447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46000.331813194447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46000.331813194447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46000.331813194447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46000.331813194447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46000.331813194447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46000.331813194447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46000.331813194447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46000.331813194447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46000.331813194447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46000.331813194447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46000.331813194447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46000.331813194447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46000.331813194447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46000.331813194447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46000.331813194447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46000.331813194447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46000.331813194447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46000.331813194447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46000.331813194447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46000.331813194447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46000.331813194447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46000.331813194447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46000.331813194447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46000.331813194447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46000.331813194447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46000.331813194447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46000.331813194447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46000.331813194447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46000.331813194447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46000.331813194447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46000.331813194447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46000.331813194447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46000.331813194447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46000.331813194447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46000.331813194447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46000.331813194447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46000.331813194447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46000.331813194447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46000.331813194447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46000.331813194447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46000.331813194447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46000.331813194447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46000.331813194447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46000.331813194447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46000.331813194447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46000.331813194447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46000.331813194447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46000.331813194447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46000.331813194447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46000.331813194447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46000.331813194447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46000.331813194447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46000.331813194447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46000.331813194447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46000.331813194447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46000.331813194447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46000.331813194447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46000.331813194447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46000.331813194447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46000.331813194447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46000.331813194447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46000.331813194447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46000.331813194447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46000.331813194447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46000.331813194447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46000.331813194447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46000.331813194447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46000.331813194447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46000.331813194447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46000.331813194447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46000.331813194447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46000.331813194447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46000.331813194447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46000.331813194447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46000.331813194447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46000.331813194447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46000.331813194447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46000.331813194447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46000.331813194447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46000.331813194447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46000.331813194447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46000.331813194447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46000.331813194447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46000.331813194447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46000.331813194447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46000.331813194447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46000.331813194447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46000.331813194447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46000.331813194447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46000.331813194447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46000.331813194447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46000.331813194447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46000.331813194447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46000.331813194447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46000.331813194447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46000.331813194447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46000.331813194447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46000.331813194447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46000.331813194447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46000.331813194447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46000.331813194447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46000.331813194447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46000.331813194447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46000.331813194447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46000.331813194447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46000.331813194447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46000.331813194447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46000.331813194447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46000.331813194447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46000.331813194447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46000.331813194447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46000.331813194447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46000.331813194447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46000.331813194447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46000.331813194447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46000.331813194447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46000.331813194447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46000.331813194447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46000.331813194447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46000.331813194447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46000.331813194447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46000.331813194447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46000.331813194447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46000.331813194447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46000.331813194447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46000.331813194447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46000.331813194447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46000.331813194447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46000.331813194447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46000.331813194447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46000.331813194447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46000.331813194447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46000.331813194447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46000.331813194447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46000.331813194447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46000.331813194447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46000.331813194447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46000.331813194447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46000.331813194447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46000.331813194447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46000.331813194447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46000.331813194447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46000.331813194447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46000.331813194447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46000.331813194447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46000.331813194447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46000.331813194447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46000.331813194447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46000.331813194447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46000.331813194447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46000.331813194447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46000.331813194447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46000.331813194447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46000.331813194447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46000.331813194447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46000.331813194447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46000.331813194447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46000.331813194447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46000.331813194447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46000.331813194447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46000.331813194447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46000.331813194447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46000.331813194447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46000.331813194447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46000.331813194447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46000.331813194447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46000.331813194447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46000.331813194447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46000.331813194447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46000.331813194447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46000.331813194447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46000.331813194447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46000.331813194447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46000.331813194447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46000.331813194447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46000.331813194447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46000.331813194447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46000.331813194447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46000.331813194447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46000.331813194447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46000.331813194447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46000.331813194447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46000.331813194447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46000.331813194447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46000.331813194447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46000.331813194447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46000.331813194447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46000.331813194447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46000.331813194447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46000.331813194447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46000.331813194447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46000.331813194447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46000.331813194447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46000.331813194447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46000.331813194447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46000.331813194447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46000.331813194447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46000.331813194447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46000.331813194447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46000.331813194447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46000.331813194447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46000.331813194447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46000.331813194447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46000.331813194447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46000.331813194447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46000.331813194447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46000.331813194447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46000.331813194447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46000.331813194447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46000.331813194447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46000.331813194447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46000.331813194447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46000.331813194447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46000.331813194447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46000.331813194447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46000.331813194447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46000.331813194447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46000.331813194447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46000.331813194447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46000.331813194447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46000.331813194447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46000.331813194447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46000.331813194447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46000.331813194447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46000.331813194447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46000.331813194447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46000.331813194447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46000.331813194447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46000.331813194447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46000.331813194447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46000.331813194447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46000.331813194447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46000.331813194447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46000.331813194447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46000.331813194447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46000.331813194447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46000.331813194447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46000.331813194447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46000.331813194447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46000.331813194447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46000.331813194447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46000.331813194447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46000.331813194447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46000.331813194447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46000.331813194447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46000.331813194447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46000.331813194447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46000.331813194447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46000.331813194447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46000.331813194447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46000.331813194447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46000.331813194447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46000.331813194447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46000.331813194447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46000.331813194447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46000.331813194447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46000.331813194447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46000.331813194447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46000.331813194447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46000.331813194447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46000.331813194447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46000.331813194447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46000.331813194447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46000.331813194447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46000.331813194447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46000.331813194447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46000.331813194447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46000.331813194447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46000.331813194447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46000.331813194447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46000.331813194447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46000.331813194447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46000.331813194447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46000.331813194447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46000.331813194447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46000.331813194447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46000.331813194447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46000.331813194447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46000.331813194447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46000.331813194447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46000.331813194447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46000.331813194447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46000.331813194447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46000.331813194447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46000.331813194447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46000.331813194447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46000.331813194447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46000.331813194447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46000.331813194447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46000.331813194447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46000.331813194447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46000.331813194447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46000.331813194447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46000.331813194447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46000.331813194447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46000.331813194447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46000.331813194447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46000.331813194447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46000.331813194447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46000.331813194447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46000.331813194447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46000.331813194447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46000.331813194447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46000.331813194447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46000.331813194447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46000.331813194447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46000.331813194447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46000.331813194447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46000.331813194447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46000.331813194447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46000.331813194447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46000.331813194447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46000.331813194447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46000.331813194447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46000.331813194447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46000.331813194447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46000.331813194447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46000.331813194447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46000.331813194447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46000.331813194447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46000.331813194447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46000.331813194447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46000.331813194447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46000.331813194447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46000.331813194447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46000.331813194447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46000.331813194447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46000.331813194447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46000.331813194447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46000.331813194447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46000.331813194447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46000.331813194447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46000.331813194447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46000.331813194447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46000.331813194447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46000.331813194447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46000.331813194447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46000.331813194447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46000.331813194447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46000.331813194447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46000.331813194447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46000.331813194447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46000.331813194447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46000.331813194447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46000.331813194447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46000.331813194447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46000.331813194447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46000.331813194447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46000.331813194447</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296.85109560185083</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1.5376696759267361</v>
      </c>
      <c r="H3" s="91">
        <v>45998.664027777777</v>
      </c>
      <c r="I3" s="107" t="str">
        <f>IFERROR(VLOOKUP(D3,DB!A:F,6,0),"")</f>
        <v>SCECO</v>
      </c>
      <c r="J3" s="107" t="str">
        <f>IFERROR(VLOOKUP(D3,DB!A:G,7,0),"")</f>
        <v>Vandalized</v>
      </c>
      <c r="K3" s="93" t="s">
        <v>39134</v>
      </c>
      <c r="L3" s="87" t="str">
        <f>IFERROR(VLOOKUP(D3,DB!A:I,9,0),"")</f>
        <v>Latis</v>
      </c>
    </row>
    <row r="4" spans="1:16" ht="30.75">
      <c r="A4" s="107" t="s">
        <v>39135</v>
      </c>
      <c r="B4" s="107" t="str">
        <f>IFERROR(VLOOKUP(D4,DB!A:K,11,0),"")</f>
        <v>R4</v>
      </c>
      <c r="C4" s="89">
        <v>3</v>
      </c>
      <c r="D4" s="87" t="s">
        <v>36247</v>
      </c>
      <c r="E4" s="90" t="s">
        <v>39106</v>
      </c>
      <c r="F4" s="91"/>
      <c r="G4" s="92">
        <f t="shared" ca="1" si="0"/>
        <v>46000.331813194447</v>
      </c>
      <c r="H4" s="91">
        <v>45999.038888888892</v>
      </c>
      <c r="I4" s="107" t="str">
        <f>IFERROR(VLOOKUP(D4,DB!A:F,6,0),"")</f>
        <v>SCECO</v>
      </c>
      <c r="J4" s="107" t="str">
        <f>IFERROR(VLOOKUP(D4,DB!A:G,7,0),"")</f>
        <v>Dead</v>
      </c>
      <c r="K4" s="93" t="s">
        <v>39136</v>
      </c>
      <c r="L4" s="87" t="str">
        <f>IFERROR(VLOOKUP(D4,DB!A:I,9,0),"")</f>
        <v>Latis</v>
      </c>
    </row>
    <row r="5" spans="1:16" ht="15" customHeight="1">
      <c r="A5" s="107" t="s">
        <v>39137</v>
      </c>
      <c r="B5" s="107" t="str">
        <f>IFERROR(VLOOKUP(D5,DB!A:K,11,0),"")</f>
        <v>R4</v>
      </c>
      <c r="C5" s="89">
        <v>1</v>
      </c>
      <c r="D5" s="87" t="s">
        <v>37373</v>
      </c>
      <c r="E5" s="90" t="s">
        <v>39106</v>
      </c>
      <c r="F5" s="91">
        <v>46000.043287037035</v>
      </c>
      <c r="G5" s="92">
        <f t="shared" ca="1" si="0"/>
        <v>0.28852615741197951</v>
      </c>
      <c r="H5" s="91">
        <v>46000.036805555559</v>
      </c>
      <c r="I5" s="107" t="str">
        <f>IFERROR(VLOOKUP(D5,DB!A:F,6,0),"")</f>
        <v>Generator-SG</v>
      </c>
      <c r="J5" s="107" t="str">
        <f>IFERROR(VLOOKUP(D5,DB!A:G,7,0),"")</f>
        <v>Dead</v>
      </c>
      <c r="K5" s="93" t="s">
        <v>39138</v>
      </c>
      <c r="L5" s="87" t="str">
        <f>IFERROR(VLOOKUP(D5,DB!A:I,9,0),"")</f>
        <v>Latis</v>
      </c>
    </row>
    <row r="6" spans="1:16" ht="15" customHeight="1">
      <c r="A6" s="107" t="s">
        <v>39139</v>
      </c>
      <c r="B6" s="107" t="str">
        <f>IFERROR(VLOOKUP(D6,DB!A:K,11,0),"")</f>
        <v>R4</v>
      </c>
      <c r="C6" s="89">
        <v>1</v>
      </c>
      <c r="D6" s="87" t="s">
        <v>32959</v>
      </c>
      <c r="E6" s="90" t="s">
        <v>39106</v>
      </c>
      <c r="F6" s="91">
        <v>46000.271053240744</v>
      </c>
      <c r="G6" s="92">
        <f t="shared" ref="G6:G69" ca="1" si="1">IFERROR(NOW()-F6,"")</f>
        <v>6.0759953703382052E-2</v>
      </c>
      <c r="H6" s="91">
        <v>46000.265219907407</v>
      </c>
      <c r="I6" s="107" t="str">
        <f>IFERROR(VLOOKUP(D6,DB!A:F,6,0),"")</f>
        <v>SCECO</v>
      </c>
      <c r="J6" s="107" t="str">
        <f>IFERROR(VLOOKUP(D6,DB!A:G,7,0),"")</f>
        <v>Vandalized</v>
      </c>
      <c r="K6" s="93" t="s">
        <v>39140</v>
      </c>
      <c r="L6" s="87" t="str">
        <f>IFERROR(VLOOKUP(D6,DB!A:I,9,0),"")</f>
        <v>Latis</v>
      </c>
    </row>
    <row r="7" spans="1:16" ht="15" customHeight="1">
      <c r="A7" s="107"/>
      <c r="B7" s="107" t="str">
        <f>IFERROR(VLOOKUP(D7,DB!A:K,11,0),"")</f>
        <v/>
      </c>
      <c r="C7" s="89"/>
      <c r="D7" s="87"/>
      <c r="E7" s="90"/>
      <c r="F7" s="91"/>
      <c r="G7" s="92">
        <f t="shared" ca="1" si="1"/>
        <v>46000.331813194447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46000.331813194447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46000.331813194447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46000.331813194447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46000.331813194447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46000.331813194447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46000.331813194447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46000.331813194447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46000.331813194447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46000.331813194447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46000.331813194447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46000.331813194447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46000.331813194447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46000.331813194447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46000.331813194447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46000.331813194447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46000.331813194447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46000.331813194447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46000.331813194447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46000.331813194447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46000.331813194447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46000.331813194447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46000.331813194447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46000.331813194447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46000.331813194447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46000.331813194447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46000.331813194447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46000.331813194447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46000.331813194447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46000.331813194447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46000.331813194447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46000.331813194447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46000.331813194447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46000.331813194447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46000.331813194447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46000.331813194447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46000.331813194447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46000.331813194447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46000.331813194447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46000.331813194447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46000.331813194447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46000.331813194447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46000.331813194447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46000.331813194447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46000.331813194447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46000.331813194447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46000.331813194447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46000.331813194447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46000.331813194447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46000.331813194447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46000.331813194447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46000.331813194447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46000.331813194447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46000.331813194447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46000.331813194447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46000.331813194447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46000.331813194447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46000.331813194447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46000.331813194447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46000.331813194447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46000.331813194447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46000.331813194447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46000.331813194447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46000.331813194447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46000.331813194447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46000.331813194447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46000.331813194447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46000.331813194447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46000.331813194447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46000.331813194447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46000.331813194447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46000.331813194447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46000.331813194447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46000.331813194447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46000.331813194447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46000.331813194447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46000.331813194447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46000.331813194447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46000.331813194447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46000.331813194447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46000.331813194447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46000.331813194447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46000.331813194447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46000.331813194447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46000.331813194447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46000.331813194447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46000.331813194447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46000.331813194447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46000.331813194447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46000.331813194447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46000.331813194447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46000.331813194447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46000.331813194447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46000.331813194447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46000.331813194447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46000.331813194447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46000.331813194447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46000.331813194447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46000.331813194447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46000.331813194447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46000.331813194447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46000.331813194447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46000.331813194447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46000.331813194447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46000.331813194447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46000.331813194447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46000.331813194447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46000.331813194447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46000.331813194447</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39141</v>
      </c>
      <c r="B2" s="37" t="str">
        <f>IFERROR(VLOOKUP(D2,DB!A:K,11,0),"")</f>
        <v>R5</v>
      </c>
      <c r="C2" s="37">
        <v>3</v>
      </c>
      <c r="D2" s="100" t="s">
        <v>36085</v>
      </c>
      <c r="E2" s="37" t="s">
        <v>39106</v>
      </c>
      <c r="F2" s="38">
        <v>45891.832060185188</v>
      </c>
      <c r="G2" s="102">
        <f ca="1">IFERROR(NOW()-F2,"")</f>
        <v>108.49975300925871</v>
      </c>
      <c r="H2" s="38">
        <v>45891.790393518517</v>
      </c>
      <c r="I2" s="37" t="str">
        <f>IFERROR(VLOOKUP(D2,DB!A:F,6,0),"")</f>
        <v>Generator-SG</v>
      </c>
      <c r="J2" s="37" t="str">
        <f>IFERROR(VLOOKUP(D2,DB!A:G,7,0),"")</f>
        <v>Vandalized</v>
      </c>
      <c r="K2" s="37" t="s">
        <v>39142</v>
      </c>
      <c r="L2" s="37" t="str">
        <f>IFERROR(VLOOKUP(D2,DB!A:I,9,0),"")</f>
        <v>Latis</v>
      </c>
      <c r="M2" s="99"/>
    </row>
    <row r="3" spans="1:13" s="39" customFormat="1" ht="30.75">
      <c r="A3" s="37" t="s">
        <v>39143</v>
      </c>
      <c r="B3" s="37" t="str">
        <f>IFERROR(VLOOKUP(D3,DB!A:K,11,0),"")</f>
        <v>R5</v>
      </c>
      <c r="C3" s="37">
        <v>1</v>
      </c>
      <c r="D3" s="37" t="s">
        <v>33407</v>
      </c>
      <c r="E3" s="37" t="s">
        <v>39113</v>
      </c>
      <c r="F3" s="38">
        <v>45926.188877314817</v>
      </c>
      <c r="G3" s="102">
        <f t="shared" ref="G3" ca="1" si="0">IFERROR(NOW()-F3,"")</f>
        <v>74.142935879630386</v>
      </c>
      <c r="H3" s="38">
        <v>45926.158159722225</v>
      </c>
      <c r="I3" s="37" t="str">
        <f>IFERROR(VLOOKUP(D3,DB!A:F,6,0),"")</f>
        <v>SCECO</v>
      </c>
      <c r="J3" s="37" t="str">
        <f>IFERROR(VLOOKUP(D3,DB!A:G,7,0),"")</f>
        <v>Good</v>
      </c>
      <c r="K3" s="37" t="s">
        <v>39144</v>
      </c>
      <c r="L3" s="37" t="str">
        <f>IFERROR(VLOOKUP(D3,DB!A:I,9,0),"")</f>
        <v>Latis</v>
      </c>
      <c r="M3" s="99"/>
    </row>
    <row r="4" spans="1:13" s="39" customFormat="1" ht="45.75" customHeight="1">
      <c r="A4" s="103" t="s">
        <v>39145</v>
      </c>
      <c r="B4" s="103" t="str">
        <f>IFERROR(VLOOKUP(D4,DB!A:K,11,0),"")</f>
        <v>R5</v>
      </c>
      <c r="C4" s="103">
        <v>1</v>
      </c>
      <c r="D4" s="103" t="s">
        <v>34832</v>
      </c>
      <c r="E4" s="103" t="s">
        <v>39113</v>
      </c>
      <c r="F4" s="104">
        <v>45948.661111111112</v>
      </c>
      <c r="G4" s="105">
        <f t="shared" ref="G4" ca="1" si="1">IFERROR(NOW()-F4,"")</f>
        <v>51.670702083334618</v>
      </c>
      <c r="H4" s="104">
        <v>45948.661111111112</v>
      </c>
      <c r="I4" s="103" t="str">
        <f>IFERROR(VLOOKUP(D4,DB!A:F,6,0),"")</f>
        <v>SCECO</v>
      </c>
      <c r="J4" s="103" t="str">
        <f>IFERROR(VLOOKUP(D4,DB!A:G,7,0),"")</f>
        <v>Dead</v>
      </c>
      <c r="K4" s="103" t="s">
        <v>39146</v>
      </c>
      <c r="L4" s="103" t="str">
        <f>IFERROR(VLOOKUP(D4,DB!A:I,9,0),"")</f>
        <v>Latis</v>
      </c>
    </row>
    <row r="5" spans="1:13" s="39" customFormat="1" ht="30.75">
      <c r="A5" s="103" t="s">
        <v>39147</v>
      </c>
      <c r="B5" s="103" t="str">
        <f>IFERROR(VLOOKUP(D5,DB!A:K,11,0),"")</f>
        <v>R5</v>
      </c>
      <c r="C5" s="103">
        <v>1</v>
      </c>
      <c r="D5" s="103" t="s">
        <v>36592</v>
      </c>
      <c r="E5" s="103" t="s">
        <v>39106</v>
      </c>
      <c r="F5" s="104">
        <v>45981.373298611114</v>
      </c>
      <c r="G5" s="105">
        <f ca="1">IFERROR(NOW()-F5,"")</f>
        <v>18.958514583333454</v>
      </c>
      <c r="H5" s="132">
        <v>45981.360798611109</v>
      </c>
      <c r="I5" s="103" t="str">
        <f>IFERROR(VLOOKUP(D5,DB!A:F,6,0),"")</f>
        <v>SCECO</v>
      </c>
      <c r="J5" s="103" t="str">
        <f>IFERROR(VLOOKUP(D5,DB!A:G,7,0),"")</f>
        <v>Dead</v>
      </c>
      <c r="K5" s="103" t="s">
        <v>39148</v>
      </c>
      <c r="L5" s="103" t="str">
        <f>IFERROR(VLOOKUP(D5,DB!A:I,9,0),"")</f>
        <v>Latis</v>
      </c>
    </row>
    <row r="6" spans="1:13">
      <c r="A6" s="37" t="s">
        <v>39149</v>
      </c>
      <c r="B6" s="37" t="str">
        <f>IFERROR(VLOOKUP(D6,DB!A:K,11,0),"")</f>
        <v>R5</v>
      </c>
      <c r="C6" s="37">
        <v>1</v>
      </c>
      <c r="D6" s="37" t="s">
        <v>37850</v>
      </c>
      <c r="E6" s="37" t="s">
        <v>39106</v>
      </c>
      <c r="F6" s="38">
        <v>45997.107488425929</v>
      </c>
      <c r="G6" s="131">
        <f t="shared" ref="G6" ca="1" si="2">IFERROR(NOW()-F6,"")</f>
        <v>3.2243247685182723</v>
      </c>
      <c r="H6" s="38">
        <v>45997.093599537038</v>
      </c>
      <c r="I6" s="37" t="str">
        <f>IFERROR(VLOOKUP(D6,DB!A:F,6,0),"")</f>
        <v>SCECO</v>
      </c>
      <c r="J6" s="37" t="str">
        <f>IFERROR(VLOOKUP(D6,DB!A:G,7,0),"")</f>
        <v>In progress</v>
      </c>
      <c r="K6" s="37" t="s">
        <v>39150</v>
      </c>
      <c r="L6" s="37" t="str">
        <f>IFERROR(VLOOKUP(D6,DB!A:I,9,0),"")</f>
        <v>Latis</v>
      </c>
    </row>
    <row r="7" spans="1:13" ht="60.75">
      <c r="A7" s="37" t="s">
        <v>39151</v>
      </c>
      <c r="B7" s="37" t="str">
        <f>IFERROR(VLOOKUP(D7,DB!A:K,11,0),"")</f>
        <v>R5</v>
      </c>
      <c r="C7" s="37">
        <v>1</v>
      </c>
      <c r="D7" s="37" t="s">
        <v>34379</v>
      </c>
      <c r="E7" s="37" t="s">
        <v>39106</v>
      </c>
      <c r="F7" s="38">
        <v>46000.097326388888</v>
      </c>
      <c r="G7" s="131">
        <f ca="1">IFERROR(NOW()-F7,"")</f>
        <v>0.23448680555884494</v>
      </c>
      <c r="H7" s="38">
        <v>45999.787118055552</v>
      </c>
      <c r="I7" s="37" t="str">
        <f>IFERROR(VLOOKUP(D7,DB!A:F,6,0),"")</f>
        <v>SCECO</v>
      </c>
      <c r="J7" s="37" t="str">
        <f>IFERROR(VLOOKUP(D7,DB!A:G,7,0),"")</f>
        <v>Weak</v>
      </c>
      <c r="K7" s="37" t="s">
        <v>39152</v>
      </c>
      <c r="L7" s="37" t="str">
        <f>IFERROR(VLOOKUP(D7,DB!A:I,9,0),"")</f>
        <v>Latis</v>
      </c>
    </row>
    <row r="8" spans="1:13">
      <c r="A8" s="37" t="s">
        <v>39153</v>
      </c>
      <c r="B8" s="37" t="str">
        <f>IFERROR(VLOOKUP(D8,DB!A:K,11,0),"")</f>
        <v>R5</v>
      </c>
      <c r="C8" s="37">
        <v>1</v>
      </c>
      <c r="D8" s="37" t="s">
        <v>38399</v>
      </c>
      <c r="E8" s="37" t="s">
        <v>39106</v>
      </c>
      <c r="F8" s="38">
        <v>46000.182812500003</v>
      </c>
      <c r="G8" s="131">
        <f ca="1">IFERROR(NOW()-F8,"")</f>
        <v>0.14900069444411201</v>
      </c>
      <c r="H8" s="38">
        <v>46000.177256944444</v>
      </c>
      <c r="I8" s="37" t="str">
        <f>IFERROR(VLOOKUP(D8,DB!A:F,6,0),"")</f>
        <v>SCECO</v>
      </c>
      <c r="J8" s="37" t="str">
        <f>IFERROR(VLOOKUP(D8,DB!A:G,7,0),"")</f>
        <v>Haj Removal</v>
      </c>
      <c r="K8" s="37" t="s">
        <v>39154</v>
      </c>
      <c r="L8" s="37" t="str">
        <f>IFERROR(VLOOKUP(D8,DB!A:I,9,0),"")</f>
        <v>Latis</v>
      </c>
    </row>
    <row r="9" spans="1:13">
      <c r="A9" s="37" t="s">
        <v>39155</v>
      </c>
      <c r="B9" s="37" t="s">
        <v>5445</v>
      </c>
      <c r="C9" s="37">
        <v>1</v>
      </c>
      <c r="D9" s="37" t="s">
        <v>35488</v>
      </c>
      <c r="E9" s="37" t="s">
        <v>39106</v>
      </c>
      <c r="F9" s="38">
        <v>46000.316134259258</v>
      </c>
      <c r="G9" s="131">
        <f ca="1">IFERROR(NOW()-F9,"")</f>
        <v>1.5678935189498588E-2</v>
      </c>
      <c r="H9" s="38">
        <v>46000.291909722226</v>
      </c>
      <c r="I9" s="37" t="str">
        <f>IFERROR(VLOOKUP(D9,DB!A:F,6,0),"")</f>
        <v>Generator-SG</v>
      </c>
      <c r="J9" s="37" t="str">
        <f>IFERROR(VLOOKUP(D9,DB!A:G,7,0),"")</f>
        <v>Vandalized</v>
      </c>
      <c r="K9" s="37" t="s">
        <v>39156</v>
      </c>
      <c r="L9" s="37" t="str">
        <f>IFERROR(VLOOKUP(D9,DB!A:I,9,0),"")</f>
        <v>Latis</v>
      </c>
    </row>
    <row r="10" spans="1:13">
      <c r="A10" s="37"/>
      <c r="B10" s="37" t="str">
        <f>IFERROR(VLOOKUP(D10,DB!A:K,11,0),"")</f>
        <v/>
      </c>
      <c r="C10" s="37"/>
      <c r="D10" s="37"/>
      <c r="E10" s="37"/>
      <c r="F10" s="38"/>
      <c r="G10" s="131">
        <f ca="1">IFERROR(NOW()-F10,"")</f>
        <v>46000.331813194447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46000.331813194447</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46000.331813194447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46000.331813194447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46000.331813194447</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46000.331813194447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46000.331813194447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46000.331813194447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46000.331813194447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46000.331813194447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46000.331813194447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46000.331813194447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46000.331813194447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46000.331813194447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46000.331813194447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46000.331813194447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46000.331813194447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46000.331813194447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46000.331813194447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46000.331813194447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46000.331813194447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46000.331813194447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46000.331813194447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46000.331813194447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46000.331813194447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46000.331813194447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46000.331813194447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46000.331813194447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46000.331813194447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46000.331813194447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46000.331813194447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46000.331813194447</v>
      </c>
      <c r="H41" s="38"/>
      <c r="I41" s="37" t="str">
        <f>IFERROR(VLOOKUP(D41,DB!A:F,6,0),"")</f>
        <v/>
      </c>
      <c r="J41" s="37" t="str">
        <f>IFERROR(VLOOKUP(D41,DB!A:G,7,0),"")</f>
        <v/>
      </c>
      <c r="K41" s="37"/>
      <c r="L41" s="37" t="str">
        <f>IFERROR(VLOOKUP(D41,DB!A:I,9,0),"")</f>
        <v/>
      </c>
    </row>
    <row r="42" spans="1:12">
      <c r="A42" s="37" t="s">
        <v>39157</v>
      </c>
      <c r="B42" s="37" t="str">
        <f>IFERROR(VLOOKUP(D42,DB!A:K,11,0),"")</f>
        <v>R5</v>
      </c>
      <c r="C42" s="37">
        <v>1</v>
      </c>
      <c r="D42" s="37" t="s">
        <v>38187</v>
      </c>
      <c r="E42" s="37" t="s">
        <v>39106</v>
      </c>
      <c r="F42" s="38">
        <v>46000.087430555555</v>
      </c>
      <c r="G42" s="131">
        <f ca="1">IFERROR(NOW()-F42,"")</f>
        <v>0.2443826388916932</v>
      </c>
      <c r="H42" s="38">
        <v>46000.164756944447</v>
      </c>
      <c r="I42" s="37" t="str">
        <f>IFERROR(VLOOKUP(D42,DB!A:F,6,0),"")</f>
        <v>SCECO</v>
      </c>
      <c r="J42" s="37" t="str">
        <f>IFERROR(VLOOKUP(D42,DB!A:G,7,0),"")</f>
        <v>Haj Removal</v>
      </c>
      <c r="K42" s="37" t="s">
        <v>39158</v>
      </c>
      <c r="L42" s="37" t="str">
        <f>IFERROR(VLOOKUP(D42,DB!A:I,9,0),"")</f>
        <v>Latis</v>
      </c>
    </row>
    <row r="43" spans="1:12">
      <c r="A43" s="37"/>
      <c r="B43" s="37" t="str">
        <f>IFERROR(VLOOKUP(D43,DB!A:K,11,0),"")</f>
        <v/>
      </c>
      <c r="C43" s="37"/>
      <c r="D43" s="37"/>
      <c r="E43" s="37"/>
      <c r="F43" s="38"/>
      <c r="G43" s="131">
        <f ca="1">IFERROR(NOW()-F43,"")</f>
        <v>46000.331813194447</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39159</v>
      </c>
      <c r="E2" s="138"/>
      <c r="F2" s="117"/>
      <c r="G2" s="72">
        <f t="shared" ref="G2:G19" ca="1" si="0">IFERROR(NOW()-F2,"-")</f>
        <v>46000.331813194447</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46000.331813194447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46000.331813194447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46000.331813194447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46000.331813194447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46000.331813194447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46000.331813194447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46000.331813194447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46000.331813194447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46000.331813194447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46000.331813194447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46000.331813194447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46000.331813194447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46000.331813194447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46000.331813194447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46000.331813194447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46000.331813194447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46000.331813194447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46000.331813194447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46000.331813194447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46000.331813194447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46000.331813194447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46000.331813194447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46000.331813194447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46000.331813194447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46000.331813194447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46000.331813194447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46000.331813194447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46000.331813194447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46000.331813194447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46000.331813194447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46000.331813194447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46000.331813194447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46000.331813194447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46000.331813194447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46000.331813194447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46000.331813194447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46000.331813194447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46000.331813194447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46000.331813194447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46000.331813194447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46000.331813194447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46000.331813194447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46000.331813194447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46000.331813194447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46000.331813194447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46000.331813194447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46000.331813194447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46000.331813194447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46000.331813194447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46000.331813194447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46000.331813194447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46000.331813194447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46000.331813194447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46000.331813194447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46000.331813194447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46000.331813194447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46000.331813194447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46000.331813194447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46000.331813194447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46000.331813194447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46000.331813194447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46000.331813194447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46000.331813194447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46000.331813194447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46000.331813194447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46000.331813194447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46000.331813194447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46000.331813194447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46000.331813194447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46000.331813194447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46000.331813194447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46000.331813194447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46000.331813194447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46000.331813194447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46000.331813194447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46000.331813194447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46000.331813194447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46000.331813194447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46000.331813194447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46000.331813194447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46000.331813194447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46000.331813194447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46000.331813194447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46000.331813194447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46000.331813194447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46000.331813194447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46000.331813194447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46000.331813194447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46000.331813194447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46000.331813194447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46000.331813194447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46000.331813194447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46000.331813194447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46000.331813194447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46000.331813194447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46000.331813194447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46000.331813194447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46000.331813194447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46000.331813194447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46000.331813194447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46000.331813194447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46000.331813194447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46000.331813194447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46000.331813194447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46000.331813194447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46000.331813194447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46000.331813194447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46000.331813194447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46000.331813194447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46000.331813194447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46000.331813194447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46000.331813194447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46000.331813194447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46000.331813194447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46000.331813194447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46000.331813194447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46000.331813194447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46000.331813194447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46000.331813194447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46000.331813194447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46000.331813194447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46000.331813194447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46000.331813194447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46000.331813194447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46000.331813194447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46000.331813194447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46000.331813194447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46000.331813194447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46000.331813194447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46000.331813194447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46000.331813194447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46000.331813194447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46000.331813194447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46000.331813194447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46000.331813194447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46000.331813194447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46000.331813194447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46000.331813194447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46000.331813194447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46000.331813194447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46000.331813194447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46000.331813194447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46000.331813194447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46000.331813194447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46000.331813194447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46000.331813194447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46000.331813194447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46000.331813194447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46000.331813194447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46000.331813194447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46000.331813194447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46000.331813194447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46000.331813194447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46000.331813194447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46000.331813194447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46000.331813194447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46000.331813194447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46000.331813194447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46000.331813194447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46000.331813194447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46000.331813194447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46000.331813194447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46000.331813194447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46000.331813194447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46000.331813194447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46000.331813194447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46000.331813194447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46000.331813194447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46000.331813194447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46000.331813194447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46000.331813194447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46000.331813194447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46000.331813194447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46000.331813194447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46000.331813194447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46000.331813194447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46000.331813194447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46000.331813194447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46000.331813194447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46000.331813194447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46000.331813194447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46000.331813194447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46000.331813194447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46000.331813194447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46000.331813194447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46000.331813194447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46000.331813194447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46000.331813194447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46000.331813194447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46000.331813194447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46000.331813194447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46000.331813194447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46000.331813194447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46000.331813194447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46000.331813194447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46000.331813194447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46000.331813194447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46000.331813194447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46000.331813194447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46000.331813194447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46000.331813194447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46000.331813194447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46000.331813194447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46000.331813194447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46000.331813194447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46000.331813194447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46000.331813194447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46000.331813194447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46000.331813194447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46000.331813194447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46000.331813194447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46000.331813194447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46000.331813194447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46000.331813194447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46000.331813194447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46000.331813194447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46000.331813194447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46000.331813194447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46000.331813194447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46000.331813194447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46000.331813194447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46000.331813194447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46000.331813194447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46000.331813194447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46000.331813194447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46000.331813194447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46000.331813194447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46000.331813194447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46000.331813194447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46000.331813194447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46000.331813194447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46000.331813194447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46000.331813194447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46000.331813194447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46000.331813194447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46000.331813194447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46000.331813194447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46000.331813194447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46000.331813194447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46000.331813194447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46000.331813194447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46000.331813194447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46000.331813194447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46000.331813194447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46000.331813194447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46000.331813194447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46000.331813194447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46000.331813194447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46000.331813194447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46000.331813194447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46000.331813194447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46000.331813194447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46000.331813194447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46000.331813194447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46000.331813194447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46000.331813194447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46000.331813194447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46000.331813194447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46000.331813194447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46000.331813194447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46000.331813194447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46000.331813194447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46000.331813194447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46000.331813194447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46000.331813194447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46000.331813194447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46000.331813194447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46000.331813194447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46000.331813194447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46000.331813194447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46000.331813194447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46000.331813194447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46000.331813194447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46000.331813194447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46000.331813194447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46000.331813194447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46000.331813194447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46000.331813194447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46000.331813194447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46000.331813194447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46000.331813194447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46000.331813194447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46000.331813194447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46000.331813194447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46000.331813194447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46000.331813194447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46000.331813194447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46000.331813194447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46000.331813194447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46000.331813194447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46000.331813194447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46000.331813194447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46000.331813194447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46000.331813194447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46000.331813194447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46000.331813194447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46000.331813194447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46000.331813194447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46000.331813194447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46000.331813194447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46000.331813194447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46000.331813194447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46000.331813194447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46000.331813194447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46000.331813194447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46000.331813194447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46000.331813194447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46000.331813194447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46000.331813194447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46000.331813194447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46000.331813194447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46000.331813194447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46000.331813194447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46000.331813194447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46000.331813194447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46000.331813194447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46000.331813194447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46000.331813194447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46000.331813194447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46000.331813194447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46000.331813194447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46000.331813194447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46000.331813194447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46000.331813194447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46000.331813194447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46000.331813194447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46000.331813194447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46000.331813194447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46000.331813194447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46000.331813194447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46000.331813194447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46000.331813194447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46000.331813194447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46000.331813194447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46000.331813194447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46000.331813194447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46000.331813194447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46000.331813194447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46000.331813194447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46000.331813194447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46000.331813194447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46000.331813194447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46000.331813194447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46000.331813194447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46000.331813194447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46000.331813194447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46000.331813194447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46000.331813194447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46000.331813194447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46000.331813194447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46000.331813194447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46000.331813194447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46000.331813194447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46000.331813194447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46000.331813194447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46000.331813194447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46000.331813194447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46000.331813194447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46000.331813194447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46000.331813194447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46000.331813194447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46000.331813194447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46000.331813194447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46000.331813194447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46000.331813194447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46000.331813194447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46000.331813194447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46000.331813194447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46000.331813194447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46000.331813194447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46000.331813194447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46000.331813194447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46000.331813194447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46000.331813194447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46000.331813194447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46000.331813194447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46000.331813194447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46000.331813194447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46000.331813194447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46000.331813194447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46000.331813194447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46000.331813194447</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46000.331813194447</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